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400" windowWidth="9300" windowHeight="4830" activeTab="1"/>
  </bookViews>
  <sheets>
    <sheet name="NPP" sheetId="1" r:id="rId1"/>
    <sheet name="#&gt;CNDTN" sheetId="2" r:id="rId2"/>
    <sheet name="Rain" sheetId="3" r:id="rId3"/>
    <sheet name="Triple2" sheetId="4" r:id="rId4"/>
    <sheet name="Grade" sheetId="5" r:id="rId5"/>
    <sheet name="Metal" sheetId="6" r:id="rId6"/>
  </sheets>
  <definedNames>
    <definedName name="DATABASE" localSheetId="0">'NPP'!#REF!</definedName>
  </definedNames>
  <calcPr fullCalcOnLoad="1"/>
</workbook>
</file>

<file path=xl/sharedStrings.xml><?xml version="1.0" encoding="utf-8"?>
<sst xmlns="http://schemas.openxmlformats.org/spreadsheetml/2006/main" count="707" uniqueCount="433">
  <si>
    <t>Item-ID</t>
  </si>
  <si>
    <t>Item</t>
  </si>
  <si>
    <t>Sheet Name of Data</t>
  </si>
  <si>
    <t>Start</t>
  </si>
  <si>
    <t>Start Time</t>
  </si>
  <si>
    <t>Finish</t>
  </si>
  <si>
    <t>Finish Time</t>
  </si>
  <si>
    <t>Sheet Name of Graph</t>
  </si>
  <si>
    <t>ShtDat</t>
  </si>
  <si>
    <t>ShtFrq</t>
  </si>
  <si>
    <t>ShtGrf</t>
  </si>
  <si>
    <t>8/13,13</t>
  </si>
  <si>
    <t>8/13,14</t>
  </si>
  <si>
    <t>8/13,15</t>
  </si>
  <si>
    <t>8/13,16</t>
  </si>
  <si>
    <t>8/13,17</t>
  </si>
  <si>
    <t>8/13,18</t>
  </si>
  <si>
    <t>8/13,19</t>
  </si>
  <si>
    <t>8/13,20</t>
  </si>
  <si>
    <t>8/13,21</t>
  </si>
  <si>
    <t>8/13,22</t>
  </si>
  <si>
    <t>8/13,23</t>
  </si>
  <si>
    <t>8/13,24</t>
  </si>
  <si>
    <t>8/14,1</t>
  </si>
  <si>
    <t>8/14,2</t>
  </si>
  <si>
    <t>8/14,3</t>
  </si>
  <si>
    <t>8/14,4</t>
  </si>
  <si>
    <t>8/14,5</t>
  </si>
  <si>
    <t>8/14,6</t>
  </si>
  <si>
    <t>8/14,7</t>
  </si>
  <si>
    <t>8/14,8</t>
  </si>
  <si>
    <t>8/14,9</t>
  </si>
  <si>
    <t>8/14,10</t>
  </si>
  <si>
    <t>8/14,11</t>
  </si>
  <si>
    <t>8/14,12</t>
  </si>
  <si>
    <t>8/14,13</t>
  </si>
  <si>
    <t>8/14,14</t>
  </si>
  <si>
    <t>8/14,15</t>
  </si>
  <si>
    <t>8/14,16</t>
  </si>
  <si>
    <t>8/14,17</t>
  </si>
  <si>
    <t>8/14,18</t>
  </si>
  <si>
    <t>8/14,19</t>
  </si>
  <si>
    <t>8/14,20</t>
  </si>
  <si>
    <t>8/14,21</t>
  </si>
  <si>
    <t>8/14,22</t>
  </si>
  <si>
    <t>8/14,23</t>
  </si>
  <si>
    <t>8/14,24</t>
  </si>
  <si>
    <t>北茨城</t>
  </si>
  <si>
    <t>大子</t>
  </si>
  <si>
    <t>小瀬</t>
  </si>
  <si>
    <t>中野</t>
  </si>
  <si>
    <t>日立</t>
  </si>
  <si>
    <t>協和</t>
  </si>
  <si>
    <t>笠間</t>
  </si>
  <si>
    <t>水戸</t>
  </si>
  <si>
    <t>古河</t>
  </si>
  <si>
    <t>柿岡</t>
  </si>
  <si>
    <t>美野里</t>
  </si>
  <si>
    <t>下妻</t>
  </si>
  <si>
    <t>鉾田</t>
  </si>
  <si>
    <t>岩井</t>
  </si>
  <si>
    <t>長峰</t>
  </si>
  <si>
    <t>土浦</t>
  </si>
  <si>
    <t>江戸崎</t>
  </si>
  <si>
    <t>鹿島</t>
  </si>
  <si>
    <t>竜ヶ崎</t>
  </si>
  <si>
    <t>高根沢</t>
  </si>
  <si>
    <t>烏山</t>
  </si>
  <si>
    <t>鹿沼</t>
  </si>
  <si>
    <t>宇都宮</t>
  </si>
  <si>
    <t>葛生</t>
  </si>
  <si>
    <t>真岡</t>
  </si>
  <si>
    <t>足利</t>
  </si>
  <si>
    <t>佐野</t>
  </si>
  <si>
    <t>栃木</t>
  </si>
  <si>
    <t>小山</t>
  </si>
  <si>
    <t>前橋</t>
  </si>
  <si>
    <t>桐生</t>
  </si>
  <si>
    <t>上里見</t>
  </si>
  <si>
    <t>伊勢崎</t>
  </si>
  <si>
    <t>藤岡</t>
  </si>
  <si>
    <t>館林</t>
  </si>
  <si>
    <t>寄居</t>
  </si>
  <si>
    <t>熊谷</t>
  </si>
  <si>
    <t>鴻巣</t>
  </si>
  <si>
    <t>久喜</t>
  </si>
  <si>
    <t>鳩山</t>
  </si>
  <si>
    <t>飯能</t>
  </si>
  <si>
    <t>浦和</t>
  </si>
  <si>
    <t>越谷</t>
  </si>
  <si>
    <t>所沢</t>
  </si>
  <si>
    <t>青梅</t>
  </si>
  <si>
    <t>練馬</t>
  </si>
  <si>
    <t>八王子</t>
  </si>
  <si>
    <t>府中</t>
  </si>
  <si>
    <t>世田谷</t>
  </si>
  <si>
    <t>東京</t>
  </si>
  <si>
    <t>新木場</t>
  </si>
  <si>
    <t>羽田</t>
  </si>
  <si>
    <t>佐原</t>
  </si>
  <si>
    <t>我孫子</t>
  </si>
  <si>
    <t>東庄</t>
  </si>
  <si>
    <t>船橋</t>
  </si>
  <si>
    <t>佐倉</t>
  </si>
  <si>
    <t>銚子</t>
  </si>
  <si>
    <t>横芝</t>
  </si>
  <si>
    <t>千葉</t>
  </si>
  <si>
    <t>茂原</t>
  </si>
  <si>
    <t>木更津</t>
  </si>
  <si>
    <t>牛久</t>
  </si>
  <si>
    <t>坂畑</t>
  </si>
  <si>
    <t>黒原</t>
  </si>
  <si>
    <t>佐久間</t>
  </si>
  <si>
    <t>鴨川</t>
  </si>
  <si>
    <t>勝浦</t>
  </si>
  <si>
    <t>館山</t>
  </si>
  <si>
    <t>相模湖</t>
  </si>
  <si>
    <t>相模原</t>
  </si>
  <si>
    <t>日吉</t>
  </si>
  <si>
    <t>海老名</t>
  </si>
  <si>
    <t>横浜</t>
  </si>
  <si>
    <t>平塚</t>
  </si>
  <si>
    <t>辻堂</t>
  </si>
  <si>
    <t>小田原</t>
  </si>
  <si>
    <t>三浦</t>
  </si>
  <si>
    <t>三島</t>
  </si>
  <si>
    <t>網代</t>
  </si>
  <si>
    <t>RainFreq</t>
  </si>
  <si>
    <t>GraphRainFreq</t>
  </si>
  <si>
    <t>Item-ID</t>
  </si>
  <si>
    <t>Item</t>
  </si>
  <si>
    <t>Condition</t>
  </si>
  <si>
    <t>ShtGrf</t>
  </si>
  <si>
    <t>Name of Graph Sheet</t>
  </si>
  <si>
    <t>GraphNPP</t>
  </si>
  <si>
    <t>Model</t>
  </si>
  <si>
    <t>Distribution Model (Normal or Weibull)</t>
  </si>
  <si>
    <t>Normal</t>
  </si>
  <si>
    <t>Weibull</t>
  </si>
  <si>
    <t>QQ</t>
  </si>
  <si>
    <t>Flag of Q-Q Plot</t>
  </si>
  <si>
    <t>XRange</t>
  </si>
  <si>
    <t>X range of a horizontal line</t>
  </si>
  <si>
    <t>Prob</t>
  </si>
  <si>
    <t>Probability/%</t>
  </si>
  <si>
    <t>Time</t>
  </si>
  <si>
    <t>Station Code</t>
  </si>
  <si>
    <t>Chubu</t>
  </si>
  <si>
    <t>Kanto</t>
  </si>
  <si>
    <t>No. of Data</t>
  </si>
  <si>
    <t>Complete Stations</t>
  </si>
  <si>
    <t>Intercept</t>
  </si>
  <si>
    <t>Slope</t>
  </si>
  <si>
    <t>2-theta</t>
  </si>
  <si>
    <t>Intensity</t>
  </si>
  <si>
    <t>Honggou Cu Deposit</t>
  </si>
  <si>
    <t>Shijuligou Cu Deposit</t>
  </si>
  <si>
    <t>Faziba Cu Deposit</t>
  </si>
  <si>
    <t>Dapingzhang Cu Deposit</t>
  </si>
  <si>
    <t>Niangniangshan  Cu-Gold Deposit</t>
  </si>
  <si>
    <t>Liwu Cu Deposit</t>
  </si>
  <si>
    <t>Xiagou Cu-polymetallic Cu Deposit</t>
  </si>
  <si>
    <t>Jinman Cu Deposit</t>
  </si>
  <si>
    <t>Zheyaoshan Cu Deposit</t>
  </si>
  <si>
    <t>Dajingzi Cu Deposit</t>
  </si>
  <si>
    <t>Linghou Cu Deposit</t>
  </si>
  <si>
    <t>Taohuazui Cu Deposit</t>
  </si>
  <si>
    <t>Liugouxia Cu Deposit</t>
  </si>
  <si>
    <t>Ashele Cu Deposit</t>
  </si>
  <si>
    <t>Tongchang Cu Deposit</t>
  </si>
  <si>
    <t>Diaoquan Cu-Gold Deposite</t>
  </si>
  <si>
    <t>Bainaimiao Cu Deposit</t>
  </si>
  <si>
    <t>Tonglushan Cu Deposit</t>
  </si>
  <si>
    <t>Jiguanzui Cu Deposit</t>
  </si>
  <si>
    <t>Hongtoushan Cu Deposit</t>
  </si>
  <si>
    <t>Jilongshan Cu Deposit</t>
  </si>
  <si>
    <t>Bizigou Cu Deposit</t>
  </si>
  <si>
    <t>Zhenhaishan-Motianling Cu Deposit</t>
  </si>
  <si>
    <t>Huogeqi Cu Deposit</t>
  </si>
  <si>
    <t>Liuju Cu Deposit</t>
  </si>
  <si>
    <t>Huoyanshan Cu Deposit</t>
  </si>
  <si>
    <t>Zhangyan Iron-Cu Deposit</t>
  </si>
  <si>
    <t>Lanniping Cu Deposit</t>
  </si>
  <si>
    <t>Shitouzui Cu Deposit</t>
  </si>
  <si>
    <t>Tongyugou Cu Deposit</t>
  </si>
  <si>
    <t>Aodiju Cu Deposit</t>
  </si>
  <si>
    <t>Gongpengzi Cu Deposit</t>
  </si>
  <si>
    <t>Shizishan Cu Deposit</t>
  </si>
  <si>
    <t>Fenglin Cu Deposit</t>
  </si>
  <si>
    <t>Xiugeshan Cu Deposit</t>
  </si>
  <si>
    <t>Sanjiachang Cu Deposit</t>
  </si>
  <si>
    <t>Haojiahe Cu Deposit</t>
  </si>
  <si>
    <t>Dongliushui Cu Deposit</t>
  </si>
  <si>
    <t>Wushan Cu Deposit</t>
  </si>
  <si>
    <t>Saishitang Cu Deposit</t>
  </si>
  <si>
    <t>Hujiayu Cu Deposit</t>
  </si>
  <si>
    <t>Baishantang Cu Deposit</t>
  </si>
  <si>
    <t>Tongmugou Cu Deposit</t>
  </si>
  <si>
    <t>Qinjia Cu Deposit</t>
  </si>
  <si>
    <t>Zijinshan Cu Deposit</t>
  </si>
  <si>
    <t>Datuanshan Cu Deposit</t>
  </si>
  <si>
    <t>Dongguashan Cu Deposit</t>
  </si>
  <si>
    <t>Luoxue Cu Deposit</t>
  </si>
  <si>
    <t>Hongshan Cu Deposit</t>
  </si>
  <si>
    <t>Xiqiu Cu Deposit</t>
  </si>
  <si>
    <t>Dongshengmiao Cu Deposit</t>
  </si>
  <si>
    <t>Fenghuangshan Cu　Deposit</t>
  </si>
  <si>
    <t>Liangjiang Cu Deposit</t>
  </si>
  <si>
    <t>Tanyaokou Cu Deposit</t>
  </si>
  <si>
    <t>Yulong Cu Deposit</t>
  </si>
  <si>
    <t>Lianhuashan Cu Deposit</t>
  </si>
  <si>
    <t>Baoping Cu Deposit</t>
  </si>
  <si>
    <t>Ela Cu Deposit</t>
  </si>
  <si>
    <t>Tangdan Cu Deposit</t>
  </si>
  <si>
    <t>Shilu Cu Deposit</t>
  </si>
  <si>
    <t>Yangla Cu Deposit</t>
  </si>
  <si>
    <t>Zhongteng Cu Deposit</t>
  </si>
  <si>
    <t>Mujiazhuang Cu Deposit</t>
  </si>
  <si>
    <t>Dahongshan Cu Deposit</t>
  </si>
  <si>
    <t>Xinqiao Cu Deposit</t>
  </si>
  <si>
    <t>Chengmenshan Cu Deposit</t>
  </si>
  <si>
    <t>Qinglongtan　Cu Deposit</t>
  </si>
  <si>
    <t>Gongpoquan Cu Deposit</t>
  </si>
  <si>
    <t>Anjishan Cu Deposit</t>
  </si>
  <si>
    <t>Tongkuangyu Cu Deposit</t>
  </si>
  <si>
    <t>Tongguanshan Cu Deposit</t>
  </si>
  <si>
    <t>Xiaosigou Cu Deposit</t>
  </si>
  <si>
    <t>Danfangou Cu Deposit</t>
  </si>
  <si>
    <t>Luojiahe Cu Deposit</t>
  </si>
  <si>
    <t>Shaxi Cu Deposit</t>
  </si>
  <si>
    <t>Shouwangfen Cu Deposit</t>
  </si>
  <si>
    <t>Xuejiping Cu Deposit</t>
  </si>
  <si>
    <t>Liangshuiquan Cu Deposit</t>
  </si>
  <si>
    <t>Tieshan Iron-Cu Deposit</t>
  </si>
  <si>
    <t>Zhongqiuyang Cu Deposit</t>
  </si>
  <si>
    <t>Tongao Cu Deposit</t>
  </si>
  <si>
    <t>Mujicun Cu Deposit</t>
  </si>
  <si>
    <t>Santai Cu Deposit</t>
  </si>
  <si>
    <t>Fujiawu Cu Deposit</t>
  </si>
  <si>
    <t>Xiaoduobaoshan Cu Deposit</t>
  </si>
  <si>
    <t>Wunugetushan Cu Deposit</t>
  </si>
  <si>
    <t>Duobaoshan Cu Deposit</t>
  </si>
  <si>
    <t>Tongshan Cu Deposit</t>
  </si>
  <si>
    <t>Mangzong Cu Deposit</t>
  </si>
  <si>
    <t>Malasongduo Cu Deposit</t>
  </si>
  <si>
    <t>Zhushahong Cu Deposit</t>
  </si>
  <si>
    <t>Tongshankou Cu Deposit</t>
  </si>
  <si>
    <t>Xiaoxinancha Cu-Gold Deposite</t>
  </si>
  <si>
    <t>Zhalaer Cu Deposit</t>
  </si>
  <si>
    <t>Duoxiasongduo Cu Deposit</t>
  </si>
  <si>
    <t>Sheet Name of Cumulative Diagram</t>
  </si>
  <si>
    <t>Sheet Name of Columnar Diagram</t>
  </si>
  <si>
    <t>Interval in Columnar Diagram</t>
  </si>
  <si>
    <t>Lowest End</t>
  </si>
  <si>
    <t>Highest End</t>
  </si>
  <si>
    <t>Proportion</t>
  </si>
  <si>
    <t>Correlation Coefficient</t>
  </si>
  <si>
    <t>Mean</t>
  </si>
  <si>
    <t>Variance</t>
  </si>
  <si>
    <t>Code</t>
  </si>
  <si>
    <t>Name</t>
  </si>
  <si>
    <t>Rock Age/Ma</t>
  </si>
  <si>
    <t>Cu/%</t>
  </si>
  <si>
    <t>log(Cu/%)</t>
  </si>
  <si>
    <t>Fulongchang Ag polymetallic deposit</t>
  </si>
  <si>
    <t>Wuqia Cu-polymetallic Deposit</t>
  </si>
  <si>
    <t>Guanyingou Cu Deposit</t>
  </si>
  <si>
    <t>Hanyuan</t>
  </si>
  <si>
    <t>Fuwan</t>
  </si>
  <si>
    <t>Yushui Cu-polymetallic Deposite</t>
  </si>
  <si>
    <t>Damaoping Cu Deposit</t>
  </si>
  <si>
    <t>Shamaoshan Cu Deposit</t>
  </si>
  <si>
    <t>Dunan</t>
  </si>
  <si>
    <t>Shaquanzi</t>
  </si>
  <si>
    <t>Sijiawan Fe-Cu Deposit</t>
  </si>
  <si>
    <t>Tongniujing Cu-Mo Deposit</t>
  </si>
  <si>
    <t>Sanjiawopeng Cu Deposit</t>
  </si>
  <si>
    <t>Dongyan Cu-Co Deposit</t>
  </si>
  <si>
    <t>Laoguandi</t>
  </si>
  <si>
    <t>Yongren Cu Deposit</t>
  </si>
  <si>
    <t>Dacun Cu Deposit</t>
  </si>
  <si>
    <t>Shilu Fe-Co-Cu Deposit</t>
  </si>
  <si>
    <t>Jingtieshan Cu-Au Deposit</t>
  </si>
  <si>
    <t>Wajingou Cu Deposit</t>
  </si>
  <si>
    <t>Sirongsai</t>
  </si>
  <si>
    <t xml:space="preserve">Huili Ag-Cu </t>
  </si>
  <si>
    <t>Gaishatu</t>
  </si>
  <si>
    <t>Shuixie Cu Deposit</t>
  </si>
  <si>
    <t>Yangziling Cu Deposit</t>
  </si>
  <si>
    <t>Baiyangping  Deposit</t>
  </si>
  <si>
    <t>Changanchong Cu-Mo Deposit</t>
  </si>
  <si>
    <t>Huidonghongyan Cu Deposit</t>
  </si>
  <si>
    <t>Wujiang</t>
  </si>
  <si>
    <t>５０８　Fe-Cu Deposit</t>
  </si>
  <si>
    <t>Langyashan Cu-Mo-Fe Deposit</t>
  </si>
  <si>
    <t>Aoergai Cu Deposit</t>
  </si>
  <si>
    <t>Datongchang Cu Deposit</t>
  </si>
  <si>
    <t>Ximaanshan Cu-Fe-Co Deposit</t>
  </si>
  <si>
    <t>Zhongliao Cu Deposit</t>
  </si>
  <si>
    <t>Xiaobaliang Cu-Au Deposit</t>
  </si>
  <si>
    <t>Xiaotieshan Cu-polymetallic Deposit</t>
  </si>
  <si>
    <t>Changjie Cu-Co Deposit</t>
  </si>
  <si>
    <t>Dur'ngoi Cu-Co Deposit</t>
  </si>
  <si>
    <t>Laobaotan Cu-Co-Mo  Deposit</t>
  </si>
  <si>
    <t>Limahe Cu-Ni Deposit</t>
  </si>
  <si>
    <t>391.0-350</t>
  </si>
  <si>
    <t>Tongshan Cu-Fe Deposit</t>
  </si>
  <si>
    <t>Tangtang Cu Deposit</t>
  </si>
  <si>
    <t>Kelatongke Cu-Ni Deposit</t>
  </si>
  <si>
    <t>Tongchanggou Cu Deposit</t>
  </si>
  <si>
    <t>Hepeng</t>
  </si>
  <si>
    <t>Banchang Cu-Zn Deposit</t>
  </si>
  <si>
    <t>102-128</t>
  </si>
  <si>
    <t>Xinmin Cu-Ag Deposit</t>
  </si>
  <si>
    <t>Hongqiling Cu-Ni Deposit</t>
  </si>
  <si>
    <t>Gulawusu Cu-Au Deposit</t>
  </si>
  <si>
    <t>Sigequan Cu Deposit</t>
  </si>
  <si>
    <t>Diantou Cu Deposit</t>
  </si>
  <si>
    <t>Nanhegou Cu Deposit</t>
  </si>
  <si>
    <t>Dapingzi Cu Deposit</t>
  </si>
  <si>
    <t>Laozhashan Au -Cu</t>
  </si>
  <si>
    <t xml:space="preserve">Weiquan Ag </t>
  </si>
  <si>
    <t>Jinkouling Cu Deposit</t>
  </si>
  <si>
    <t>Nangou Cu Deposit</t>
  </si>
  <si>
    <t>Fengshandong Cu Deposit</t>
  </si>
  <si>
    <t>Xiaogou Cu Deposit</t>
  </si>
  <si>
    <t>Naomuhong Cu Deposit</t>
  </si>
  <si>
    <t xml:space="preserve">Naoniushan Cu </t>
  </si>
  <si>
    <t xml:space="preserve">Guoqiao Cu Deposit </t>
  </si>
  <si>
    <t>Bijiagou Cu Deposit</t>
  </si>
  <si>
    <t>Qunji Cu Deposit</t>
  </si>
  <si>
    <t>Xintang Cu Deposit</t>
  </si>
  <si>
    <t>Mili　CuDeposit</t>
  </si>
  <si>
    <t>Shijiangjun Cu Deposit</t>
  </si>
  <si>
    <t>Kongqueshan Cu Deposit</t>
  </si>
  <si>
    <t>Nanan Cu-Pb-Zn Deposit</t>
  </si>
  <si>
    <t>Zhujiagou Cu Deposit</t>
  </si>
  <si>
    <t>Qibaoshan Cu-Polymetallic Deposit</t>
  </si>
  <si>
    <t>Jinchuan Cu-Ni Deposit</t>
  </si>
  <si>
    <t>Yinmin Cu Deposit</t>
  </si>
  <si>
    <t>Wangjiazhuang Cu-Zn Deposit</t>
  </si>
  <si>
    <t>Chendong Mo-Cu Deposit</t>
  </si>
  <si>
    <t>Shalaxibie Fe-Cu Deposit</t>
  </si>
  <si>
    <t>Tongjing Cu Deposit</t>
  </si>
  <si>
    <t>Liuzhuangye Cu Deposit</t>
  </si>
  <si>
    <t>Lalachang Cu Deposit</t>
  </si>
  <si>
    <t>115.2-130.9</t>
  </si>
  <si>
    <t>Yinshan Cu-polymetallic Deposite</t>
  </si>
  <si>
    <t>Tonggou Cu Deposit</t>
  </si>
  <si>
    <t>Xumaogong Cu Deposit</t>
  </si>
  <si>
    <t>Yongping Cu-Polymetallic Deposit</t>
  </si>
  <si>
    <t>Suoerkuduke Cu-Mo Deposit</t>
  </si>
  <si>
    <t>Luonan Cu Deposit</t>
  </si>
  <si>
    <t>Baimashigou Cu Deposit</t>
  </si>
  <si>
    <t>Xuanzhou Pyrite Mine</t>
  </si>
  <si>
    <t>Huanren Pb-Zn-Cu Deposit</t>
  </si>
  <si>
    <t>Chenjiamiao Fe-Cu Deposit</t>
  </si>
  <si>
    <t>Shiqingdong Cu-Pb-Zn Deposit</t>
  </si>
  <si>
    <t>Yinshabei</t>
  </si>
  <si>
    <t>Cunqian Cu Deposit</t>
  </si>
  <si>
    <t>Wushuangyan Cu Deposit</t>
  </si>
  <si>
    <t>Ruerke</t>
  </si>
  <si>
    <t>Tongyu Cu Deposit</t>
  </si>
  <si>
    <t>Dabaoshan Cu-polymetallic Deposite</t>
  </si>
  <si>
    <t>Xiaoxigou Cu Deposit</t>
  </si>
  <si>
    <t>292-283</t>
  </si>
  <si>
    <t>Baimazhai Cu-Ni Deposit</t>
  </si>
  <si>
    <t>Bieluwutu Cu-Pb-Zn Deposit</t>
  </si>
  <si>
    <t>292-283.1</t>
  </si>
  <si>
    <t>Huping Cu Deposit</t>
  </si>
  <si>
    <t>Yangjiachi Cu Deposit</t>
  </si>
  <si>
    <t>Henglingguan Cu Deposit</t>
  </si>
  <si>
    <t>Erguxishan Fe-Zn-Cu Deposit</t>
  </si>
  <si>
    <t>Erkehe Cu-Ag-As Deposit</t>
  </si>
  <si>
    <t>Huishan Ag polymetallic deposit</t>
  </si>
  <si>
    <t>Tuwu Cu Deposit</t>
  </si>
  <si>
    <t>Aoyuetelegai Cu Deposit</t>
  </si>
  <si>
    <t>Dachang Sn-polymetallic Deposit</t>
  </si>
  <si>
    <t>Machangqing Cu-Mo Deposit</t>
  </si>
  <si>
    <t>Sancun Cu Deposit</t>
  </si>
  <si>
    <t>Gangli Fe-Cu Deposit</t>
  </si>
  <si>
    <t>Cuihongshan Cu Deposit</t>
  </si>
  <si>
    <t>Langlike Cu Deposit</t>
  </si>
  <si>
    <t>Lashuixia Cu-Ni Deposit</t>
  </si>
  <si>
    <t>Tuwudong</t>
  </si>
  <si>
    <t>Maodeng Sn-Cu Deposit</t>
  </si>
  <si>
    <t>Narigongma Cu-Mo Deposit</t>
  </si>
  <si>
    <t>Aimusidaiyi Cu-Fe Deposit</t>
  </si>
  <si>
    <t>Chibaisong Cu-Ni Deposit</t>
  </si>
  <si>
    <t>Jinjiling Cu Deposit</t>
  </si>
  <si>
    <t>Huangshan Cu-Ni Deposit</t>
  </si>
  <si>
    <t>Yinjiagou Fe-Mo Deposit</t>
  </si>
  <si>
    <t>Huangshandong Cu-Ni Deposit</t>
  </si>
  <si>
    <t>Zhaobuleng Cu Deposit</t>
  </si>
  <si>
    <t>Baotan-Dapoling Cu-Ni Deposit</t>
  </si>
  <si>
    <t>Lengshuiqing Cu-Ni Deposit</t>
  </si>
  <si>
    <t>Yandong Cu</t>
  </si>
  <si>
    <t>Linjiang Cu-Co Deposit</t>
  </si>
  <si>
    <t>Qianchang Cu-Fe Deposit</t>
  </si>
  <si>
    <t>Changchunling Cu-Pb-Zn</t>
  </si>
  <si>
    <t xml:space="preserve">Longqiao Fe </t>
  </si>
  <si>
    <t>GraphGradeCum</t>
  </si>
  <si>
    <t>Number</t>
  </si>
  <si>
    <t>Cu/kt</t>
  </si>
  <si>
    <t>log(Cu/kt)</t>
  </si>
  <si>
    <t>Sheet Name of Frequency</t>
  </si>
  <si>
    <t>Variable</t>
  </si>
  <si>
    <t>Word Showing Virible in Frequency Table</t>
  </si>
  <si>
    <t>Object</t>
  </si>
  <si>
    <t>Word Showing Object</t>
  </si>
  <si>
    <t>Asd</t>
  </si>
  <si>
    <t>Order</t>
  </si>
  <si>
    <t>Order of Cumulatiing (-1=descending; 1=ascending)</t>
  </si>
  <si>
    <t>PosCC</t>
  </si>
  <si>
    <t>Cell Showing Column/Row of Code</t>
  </si>
  <si>
    <t>PosCode</t>
  </si>
  <si>
    <t>Column/Row of Code</t>
  </si>
  <si>
    <t>PosTLC</t>
  </si>
  <si>
    <t>Top-Left Cell of Data Area</t>
  </si>
  <si>
    <t>Space</t>
  </si>
  <si>
    <t>Time</t>
  </si>
  <si>
    <t>B1</t>
  </si>
  <si>
    <t>C5</t>
  </si>
  <si>
    <t>Descend</t>
  </si>
  <si>
    <t>Ascend</t>
  </si>
  <si>
    <t>A</t>
  </si>
  <si>
    <t>Normal</t>
  </si>
  <si>
    <t>Horizontal</t>
  </si>
  <si>
    <t>Normal-#1</t>
  </si>
  <si>
    <t>Normal-#2</t>
  </si>
  <si>
    <t>GraphRR</t>
  </si>
  <si>
    <t>Condition</t>
  </si>
  <si>
    <t>Rain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</si>
</sst>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00"/>
    <numFmt numFmtId="180" formatCode="0.000000"/>
    <numFmt numFmtId="181" formatCode="0.00000"/>
    <numFmt numFmtId="182" formatCode="0.0%"/>
    <numFmt numFmtId="183" formatCode="[=0]&quot;&quot;;General"/>
    <numFmt numFmtId="184" formatCode="[=0]&quot;&quot;;0"/>
    <numFmt numFmtId="185" formatCode="0.00000000"/>
    <numFmt numFmtId="186" formatCode="0.000000000"/>
    <numFmt numFmtId="187" formatCode="0.0000000000"/>
    <numFmt numFmtId="188" formatCode="#,##0_);\(#,##0\)"/>
    <numFmt numFmtId="189" formatCode="#,##0_);[Red]\(#,##0\)"/>
    <numFmt numFmtId="190" formatCode="#,##0.00_);\(#,##0.00\)"/>
    <numFmt numFmtId="191" formatCode="#,##0.00_);[Red]\(#,##0.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m/d/yy\ h:mm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E+00"/>
    <numFmt numFmtId="202" formatCode="0.0_ "/>
    <numFmt numFmtId="203" formatCode="0.0_);[Red]\(0.0\)"/>
    <numFmt numFmtId="204" formatCode="0.00_ "/>
    <numFmt numFmtId="205" formatCode="0.00_);[Red]\(0.00\)"/>
    <numFmt numFmtId="206" formatCode="0_ "/>
    <numFmt numFmtId="207" formatCode="&quot;\&quot;#,##0.0;&quot;\&quot;\-#,##0.0"/>
    <numFmt numFmtId="208" formatCode="#,##0.0_ "/>
    <numFmt numFmtId="209" formatCode="[&lt;=999]000;000\-00"/>
    <numFmt numFmtId="210" formatCode="0.000_ "/>
    <numFmt numFmtId="211" formatCode="0.000_);[Red]\(0.000\)"/>
    <numFmt numFmtId="212" formatCode="0_);[Red]\(0\)"/>
    <numFmt numFmtId="213" formatCode="0.00000_);[Red]\(0.00000\)"/>
    <numFmt numFmtId="214" formatCode="0._ 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21" applyFill="1">
      <alignment/>
      <protection/>
    </xf>
    <xf numFmtId="0" fontId="7" fillId="0" borderId="0" xfId="21" applyFont="1" applyBorder="1">
      <alignment/>
      <protection/>
    </xf>
    <xf numFmtId="21" fontId="7" fillId="0" borderId="0" xfId="21" applyNumberFormat="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NumberFormat="1" applyFill="1">
      <alignment/>
      <protection/>
    </xf>
    <xf numFmtId="0" fontId="7" fillId="0" borderId="0" xfId="21" applyFont="1" applyFill="1">
      <alignment/>
      <protection/>
    </xf>
    <xf numFmtId="206" fontId="7" fillId="0" borderId="0" xfId="21" applyNumberFormat="1" applyFont="1">
      <alignment/>
      <protection/>
    </xf>
    <xf numFmtId="0" fontId="7" fillId="0" borderId="0" xfId="21" applyNumberFormat="1" applyFont="1" applyBorder="1" applyAlignment="1">
      <alignment/>
      <protection/>
    </xf>
    <xf numFmtId="0" fontId="7" fillId="0" borderId="0" xfId="21" applyNumberFormat="1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>
      <alignment/>
      <protection/>
    </xf>
    <xf numFmtId="0" fontId="7" fillId="0" borderId="0" xfId="22" applyNumberFormat="1" applyFont="1">
      <alignment/>
      <protection/>
    </xf>
    <xf numFmtId="0" fontId="7" fillId="2" borderId="0" xfId="22" applyFont="1" applyFill="1">
      <alignment/>
      <protection/>
    </xf>
    <xf numFmtId="0" fontId="7" fillId="0" borderId="0" xfId="22" applyNumberFormat="1" applyFont="1" applyAlignment="1">
      <alignment wrapText="1"/>
      <protection/>
    </xf>
    <xf numFmtId="0" fontId="7" fillId="2" borderId="0" xfId="22" applyNumberFormat="1" applyFont="1" applyFill="1">
      <alignment/>
      <protection/>
    </xf>
    <xf numFmtId="0" fontId="7" fillId="2" borderId="0" xfId="23" applyFill="1">
      <alignment/>
      <protection/>
    </xf>
    <xf numFmtId="0" fontId="7" fillId="0" borderId="0" xfId="23" applyFill="1">
      <alignment/>
      <protection/>
    </xf>
    <xf numFmtId="0" fontId="7" fillId="0" borderId="0" xfId="23" applyNumberFormat="1" applyFill="1">
      <alignment/>
      <protection/>
    </xf>
    <xf numFmtId="0" fontId="7" fillId="0" borderId="0" xfId="23">
      <alignment/>
      <protection/>
    </xf>
    <xf numFmtId="0" fontId="7" fillId="0" borderId="0" xfId="23" applyNumberFormat="1">
      <alignment/>
      <protection/>
    </xf>
    <xf numFmtId="211" fontId="7" fillId="0" borderId="0" xfId="23" applyNumberFormat="1">
      <alignment/>
      <protection/>
    </xf>
    <xf numFmtId="211" fontId="7" fillId="0" borderId="0" xfId="23" applyNumberFormat="1" applyFill="1">
      <alignment/>
      <protection/>
    </xf>
    <xf numFmtId="11" fontId="7" fillId="0" borderId="0" xfId="23" applyNumberFormat="1" applyFill="1">
      <alignment/>
      <protection/>
    </xf>
    <xf numFmtId="0" fontId="7" fillId="0" borderId="0" xfId="21" applyNumberFormat="1" applyFo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Fill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ummy" xfId="21"/>
    <cellStyle name="標準_Gdm" xfId="22"/>
    <cellStyle name="標準_VBANormalDis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147"/>
  <sheetViews>
    <sheetView workbookViewId="0" topLeftCell="A1">
      <selection activeCell="D7" sqref="D7"/>
    </sheetView>
  </sheetViews>
  <sheetFormatPr defaultColWidth="8.796875" defaultRowHeight="14.25"/>
  <cols>
    <col min="1" max="1" width="9" style="11" customWidth="1"/>
    <col min="2" max="2" width="28.3984375" style="11" customWidth="1"/>
    <col min="3" max="3" width="8.59765625" style="12" customWidth="1"/>
    <col min="4" max="4" width="8.59765625" style="11" customWidth="1"/>
    <col min="5" max="16384" width="9" style="11" customWidth="1"/>
  </cols>
  <sheetData>
    <row r="1" spans="1:8" ht="13.5">
      <c r="A1" s="10" t="s">
        <v>129</v>
      </c>
      <c r="B1" s="11" t="s">
        <v>130</v>
      </c>
      <c r="C1" s="12" t="s">
        <v>131</v>
      </c>
      <c r="D1" s="12"/>
      <c r="F1" s="11" t="s">
        <v>427</v>
      </c>
      <c r="G1" s="13" t="s">
        <v>428</v>
      </c>
      <c r="H1" s="10" t="s">
        <v>429</v>
      </c>
    </row>
    <row r="2" spans="1:8" ht="13.5">
      <c r="A2" s="10" t="s">
        <v>132</v>
      </c>
      <c r="B2" s="12" t="s">
        <v>133</v>
      </c>
      <c r="C2" s="11" t="s">
        <v>134</v>
      </c>
      <c r="D2" s="11" t="s">
        <v>134</v>
      </c>
      <c r="E2" s="11" t="s">
        <v>430</v>
      </c>
      <c r="F2" s="11">
        <f>$C$5</f>
        <v>0</v>
      </c>
      <c r="G2" s="12">
        <f>NORMSINV($C$7/100)</f>
        <v>-4.264890793960275</v>
      </c>
      <c r="H2" s="12"/>
    </row>
    <row r="3" spans="1:7" ht="13.5">
      <c r="A3" s="10" t="s">
        <v>135</v>
      </c>
      <c r="B3" s="12" t="s">
        <v>136</v>
      </c>
      <c r="C3" s="11" t="s">
        <v>426</v>
      </c>
      <c r="D3" s="11" t="s">
        <v>137</v>
      </c>
      <c r="E3" s="11" t="s">
        <v>138</v>
      </c>
      <c r="F3" s="11">
        <f>$D$5</f>
        <v>1</v>
      </c>
      <c r="G3" s="11">
        <f>G2</f>
        <v>-4.264890793960275</v>
      </c>
    </row>
    <row r="4" spans="1:6" ht="13.5">
      <c r="A4" s="10" t="s">
        <v>139</v>
      </c>
      <c r="B4" s="14" t="s">
        <v>140</v>
      </c>
      <c r="C4" s="11"/>
      <c r="F4" s="11">
        <f>$C$5</f>
        <v>0</v>
      </c>
    </row>
    <row r="5" spans="1:8" ht="13.5">
      <c r="A5" s="10" t="s">
        <v>141</v>
      </c>
      <c r="B5" s="11" t="s">
        <v>142</v>
      </c>
      <c r="C5" s="15">
        <v>0</v>
      </c>
      <c r="D5" s="13">
        <v>1</v>
      </c>
      <c r="F5" s="11">
        <f>$C$6</f>
        <v>0</v>
      </c>
      <c r="H5" s="11">
        <f>NORMSINV($C$8/100)</f>
        <v>-4.10747965461216</v>
      </c>
    </row>
    <row r="6" spans="3:8" ht="13.5">
      <c r="C6" s="12">
        <v>0</v>
      </c>
      <c r="D6" s="11">
        <v>1</v>
      </c>
      <c r="F6" s="11">
        <f>$D$6</f>
        <v>1</v>
      </c>
      <c r="H6" s="11">
        <f>H5</f>
        <v>-4.10747965461216</v>
      </c>
    </row>
    <row r="7" spans="1:6" ht="13.5">
      <c r="A7" s="11" t="s">
        <v>143</v>
      </c>
      <c r="B7" s="11" t="s">
        <v>144</v>
      </c>
      <c r="C7" s="13">
        <v>0.001</v>
      </c>
      <c r="D7" s="12">
        <f>NORMSINV($C$7/100)</f>
        <v>-4.264890793960275</v>
      </c>
      <c r="E7" s="12"/>
      <c r="F7" s="11">
        <f>$C$6</f>
        <v>0</v>
      </c>
    </row>
    <row r="8" spans="3:8" ht="13.5">
      <c r="C8" s="11">
        <v>0.002</v>
      </c>
      <c r="F8" s="11">
        <f>$C$6</f>
        <v>0</v>
      </c>
      <c r="H8" s="11">
        <f>NORMSINV($C$9/100)</f>
        <v>-3.9444000841594455</v>
      </c>
    </row>
    <row r="9" spans="3:8" ht="13.5">
      <c r="C9" s="11">
        <v>0.004</v>
      </c>
      <c r="F9" s="11">
        <f>$D$6</f>
        <v>1</v>
      </c>
      <c r="H9" s="11">
        <f>H8</f>
        <v>-3.9444000841594455</v>
      </c>
    </row>
    <row r="10" spans="3:6" ht="13.5">
      <c r="C10" s="11">
        <v>0.006</v>
      </c>
      <c r="F10" s="11">
        <f>$C$6</f>
        <v>0</v>
      </c>
    </row>
    <row r="11" spans="3:8" ht="13.5">
      <c r="C11" s="11">
        <v>0.008</v>
      </c>
      <c r="F11" s="11">
        <f>$C$6</f>
        <v>0</v>
      </c>
      <c r="H11" s="11">
        <f>NORMSINV($C$10/100)</f>
        <v>-3.8461261445510146</v>
      </c>
    </row>
    <row r="12" spans="3:8" ht="13.5">
      <c r="C12" s="13">
        <v>0.01</v>
      </c>
      <c r="D12" s="11">
        <f>NORMSINV($C$12/100)</f>
        <v>-3.719016485457308</v>
      </c>
      <c r="F12" s="11">
        <f>$D$6</f>
        <v>1</v>
      </c>
      <c r="H12" s="11">
        <f>H11</f>
        <v>-3.8461261445510146</v>
      </c>
    </row>
    <row r="13" spans="3:6" ht="13.5">
      <c r="C13" s="11">
        <v>0.02</v>
      </c>
      <c r="F13" s="11">
        <f>$C$6</f>
        <v>0</v>
      </c>
    </row>
    <row r="14" spans="3:8" ht="13.5">
      <c r="C14" s="11">
        <v>0.04</v>
      </c>
      <c r="F14" s="11">
        <f>$C$6</f>
        <v>0</v>
      </c>
      <c r="H14" s="11">
        <f>NORMSINV($C$11/100)</f>
        <v>-3.7750119393638215</v>
      </c>
    </row>
    <row r="15" spans="3:8" ht="13.5">
      <c r="C15" s="11">
        <v>0.06</v>
      </c>
      <c r="F15" s="11">
        <f>$D$6</f>
        <v>1</v>
      </c>
      <c r="H15" s="11">
        <f>H14</f>
        <v>-3.7750119393638215</v>
      </c>
    </row>
    <row r="16" spans="3:6" ht="13.5">
      <c r="C16" s="11">
        <v>0.08</v>
      </c>
      <c r="F16" s="11">
        <f>$C$6</f>
        <v>0</v>
      </c>
    </row>
    <row r="17" spans="3:7" ht="13.5">
      <c r="C17" s="13">
        <v>0.1</v>
      </c>
      <c r="D17" s="11">
        <f>NORMSINV($C$17/100)</f>
        <v>-3.0902323061677874</v>
      </c>
      <c r="F17" s="11">
        <f>$C$5</f>
        <v>0</v>
      </c>
      <c r="G17" s="11">
        <f>NORMSINV($C$12/100)</f>
        <v>-3.719016485457308</v>
      </c>
    </row>
    <row r="18" spans="3:7" ht="13.5">
      <c r="C18" s="11">
        <v>0.2</v>
      </c>
      <c r="F18" s="11">
        <f>$D$5</f>
        <v>1</v>
      </c>
      <c r="G18" s="11">
        <f>G17</f>
        <v>-3.719016485457308</v>
      </c>
    </row>
    <row r="19" spans="3:6" ht="13.5">
      <c r="C19" s="11">
        <v>0.4</v>
      </c>
      <c r="F19" s="11">
        <f>$C$5</f>
        <v>0</v>
      </c>
    </row>
    <row r="20" spans="3:8" ht="13.5">
      <c r="C20" s="11">
        <v>0.6</v>
      </c>
      <c r="F20" s="11">
        <f>$C$6</f>
        <v>0</v>
      </c>
      <c r="H20" s="11">
        <f>NORMSINV($C$13/100)</f>
        <v>-3.540083799204865</v>
      </c>
    </row>
    <row r="21" spans="3:8" ht="13.5">
      <c r="C21" s="11">
        <v>0.8</v>
      </c>
      <c r="F21" s="11">
        <f>$D$6</f>
        <v>1</v>
      </c>
      <c r="H21" s="11">
        <f>H20</f>
        <v>-3.540083799204865</v>
      </c>
    </row>
    <row r="22" spans="3:6" ht="13.5">
      <c r="C22" s="13">
        <v>1</v>
      </c>
      <c r="D22" s="11">
        <f>NORMSINV($C$22/100)</f>
        <v>-2.3263478740408488</v>
      </c>
      <c r="F22" s="11">
        <f>$C$6</f>
        <v>0</v>
      </c>
    </row>
    <row r="23" spans="3:8" ht="13.5">
      <c r="C23" s="11">
        <v>2</v>
      </c>
      <c r="F23" s="11">
        <f>$C$6</f>
        <v>0</v>
      </c>
      <c r="H23" s="11">
        <f>NORMSINV($C$14/100)</f>
        <v>-3.3527947805042366</v>
      </c>
    </row>
    <row r="24" spans="3:8" ht="13.5">
      <c r="C24" s="11">
        <v>4</v>
      </c>
      <c r="F24" s="11">
        <f>$D$6</f>
        <v>1</v>
      </c>
      <c r="H24" s="11">
        <f>H23</f>
        <v>-3.3527947805042366</v>
      </c>
    </row>
    <row r="25" spans="3:6" ht="13.5">
      <c r="C25" s="11">
        <v>6</v>
      </c>
      <c r="F25" s="11">
        <f>$C$6</f>
        <v>0</v>
      </c>
    </row>
    <row r="26" spans="3:8" ht="13.5">
      <c r="C26" s="11">
        <v>8</v>
      </c>
      <c r="F26" s="11">
        <f>$C$6</f>
        <v>0</v>
      </c>
      <c r="H26" s="11">
        <f>NORMSINV($C$15/100)</f>
        <v>-3.238880118352977</v>
      </c>
    </row>
    <row r="27" spans="3:8" ht="13.5">
      <c r="C27" s="13">
        <v>10</v>
      </c>
      <c r="D27" s="11">
        <f>NORMSINV($C$27/100)</f>
        <v>-1.2815515655446004</v>
      </c>
      <c r="F27" s="11">
        <f>$D$6</f>
        <v>1</v>
      </c>
      <c r="H27" s="11">
        <f>H26</f>
        <v>-3.238880118352977</v>
      </c>
    </row>
    <row r="28" spans="3:6" ht="13.5">
      <c r="C28" s="11">
        <v>20</v>
      </c>
      <c r="F28" s="11">
        <f>$C$6</f>
        <v>0</v>
      </c>
    </row>
    <row r="29" spans="3:8" ht="13.5">
      <c r="C29" s="11">
        <v>30</v>
      </c>
      <c r="F29" s="11">
        <f>$C$6</f>
        <v>0</v>
      </c>
      <c r="H29" s="11">
        <f>NORMSINV($C$16/100)</f>
        <v>-3.1559067579217714</v>
      </c>
    </row>
    <row r="30" spans="3:8" ht="13.5">
      <c r="C30" s="11">
        <v>40</v>
      </c>
      <c r="F30" s="11">
        <f>$D$6</f>
        <v>1</v>
      </c>
      <c r="H30" s="11">
        <f>H29</f>
        <v>-3.1559067579217714</v>
      </c>
    </row>
    <row r="31" spans="3:6" ht="13.5">
      <c r="C31" s="13">
        <v>50</v>
      </c>
      <c r="D31" s="11">
        <f>NORMSINV($C$31/100)</f>
        <v>-1.392137635291833E-16</v>
      </c>
      <c r="F31" s="11">
        <f>$C$6</f>
        <v>0</v>
      </c>
    </row>
    <row r="32" spans="3:7" ht="13.5">
      <c r="C32" s="11">
        <v>60</v>
      </c>
      <c r="F32" s="11">
        <f>$C$5</f>
        <v>0</v>
      </c>
      <c r="G32" s="11">
        <f>NORMSINV($C$17/100)</f>
        <v>-3.0902323061677874</v>
      </c>
    </row>
    <row r="33" spans="3:7" ht="13.5">
      <c r="C33" s="11">
        <v>70</v>
      </c>
      <c r="F33" s="11">
        <f>$D$5</f>
        <v>1</v>
      </c>
      <c r="G33" s="11">
        <f>G32</f>
        <v>-3.0902323061677874</v>
      </c>
    </row>
    <row r="34" spans="3:6" ht="13.5">
      <c r="C34" s="11">
        <v>80</v>
      </c>
      <c r="F34" s="11">
        <f>$C$5</f>
        <v>0</v>
      </c>
    </row>
    <row r="35" spans="3:8" ht="13.5">
      <c r="C35" s="13">
        <v>90</v>
      </c>
      <c r="D35" s="11">
        <f>NORMSINV($C$35/100)</f>
        <v>1.2815515655446004</v>
      </c>
      <c r="F35" s="11">
        <f>$C$6</f>
        <v>0</v>
      </c>
      <c r="H35" s="11">
        <f>NORMSINV($C$18/100)</f>
        <v>-2.8781617390954954</v>
      </c>
    </row>
    <row r="36" spans="3:8" ht="13.5">
      <c r="C36" s="11">
        <v>92</v>
      </c>
      <c r="F36" s="11">
        <f>$D$6</f>
        <v>1</v>
      </c>
      <c r="H36" s="11">
        <f>H35</f>
        <v>-2.8781617390954954</v>
      </c>
    </row>
    <row r="37" spans="3:6" ht="13.5">
      <c r="C37" s="11">
        <v>94</v>
      </c>
      <c r="F37" s="11">
        <f>$C$6</f>
        <v>0</v>
      </c>
    </row>
    <row r="38" spans="3:8" ht="13.5">
      <c r="C38" s="11">
        <v>96</v>
      </c>
      <c r="F38" s="11">
        <f>$C$6</f>
        <v>0</v>
      </c>
      <c r="H38" s="11">
        <f>NORMSINV($C$19/100)</f>
        <v>-2.652069807902201</v>
      </c>
    </row>
    <row r="39" spans="3:8" ht="13.5">
      <c r="C39" s="11">
        <v>98</v>
      </c>
      <c r="F39" s="11">
        <f>$D$6</f>
        <v>1</v>
      </c>
      <c r="H39" s="11">
        <f>H38</f>
        <v>-2.652069807902201</v>
      </c>
    </row>
    <row r="40" spans="3:6" ht="13.5">
      <c r="C40" s="13">
        <v>99</v>
      </c>
      <c r="D40" s="11">
        <f>NORMSINV($C$40/100)</f>
        <v>2.32634787404084</v>
      </c>
      <c r="F40" s="11">
        <f>$C$6</f>
        <v>0</v>
      </c>
    </row>
    <row r="41" spans="3:8" ht="13.5">
      <c r="C41" s="11">
        <v>99.2</v>
      </c>
      <c r="F41" s="11">
        <f>$C$6</f>
        <v>0</v>
      </c>
      <c r="H41" s="11">
        <f>NORMSINV($C$20/100)</f>
        <v>-2.5121443279304643</v>
      </c>
    </row>
    <row r="42" spans="3:8" ht="13.5">
      <c r="C42" s="11">
        <v>99.4</v>
      </c>
      <c r="F42" s="11">
        <f>$D$6</f>
        <v>1</v>
      </c>
      <c r="H42" s="11">
        <f>H41</f>
        <v>-2.5121443279304643</v>
      </c>
    </row>
    <row r="43" spans="3:6" ht="13.5">
      <c r="C43" s="11">
        <v>99.6</v>
      </c>
      <c r="F43" s="11">
        <f>$C$6</f>
        <v>0</v>
      </c>
    </row>
    <row r="44" spans="3:8" ht="13.5">
      <c r="C44" s="11">
        <v>99.8</v>
      </c>
      <c r="F44" s="11">
        <f>$C$6</f>
        <v>0</v>
      </c>
      <c r="H44" s="11">
        <f>NORMSINV($C$21/100)</f>
        <v>-2.408915545815465</v>
      </c>
    </row>
    <row r="45" spans="3:8" ht="13.5">
      <c r="C45" s="13">
        <v>99.9</v>
      </c>
      <c r="D45" s="11">
        <f>NORMSINV($C$45/100)</f>
        <v>3.0902323061677874</v>
      </c>
      <c r="F45" s="11">
        <f>$D$6</f>
        <v>1</v>
      </c>
      <c r="H45" s="11">
        <f>H44</f>
        <v>-2.408915545815465</v>
      </c>
    </row>
    <row r="46" spans="3:6" ht="13.5">
      <c r="C46" s="11">
        <v>99.92</v>
      </c>
      <c r="F46" s="11">
        <f>$C$6</f>
        <v>0</v>
      </c>
    </row>
    <row r="47" spans="3:7" ht="13.5">
      <c r="C47" s="11">
        <v>99.94</v>
      </c>
      <c r="F47" s="11">
        <f>$C$5</f>
        <v>0</v>
      </c>
      <c r="G47" s="11">
        <f>NORMSINV($C$22/100)</f>
        <v>-2.3263478740408488</v>
      </c>
    </row>
    <row r="48" spans="3:7" ht="13.5">
      <c r="C48" s="11">
        <v>99.96</v>
      </c>
      <c r="F48" s="11">
        <f>$D$5</f>
        <v>1</v>
      </c>
      <c r="G48" s="11">
        <f>G47</f>
        <v>-2.3263478740408488</v>
      </c>
    </row>
    <row r="49" spans="3:6" ht="13.5">
      <c r="C49" s="11">
        <v>99.98</v>
      </c>
      <c r="F49" s="11">
        <f>$C$5</f>
        <v>0</v>
      </c>
    </row>
    <row r="50" spans="3:8" ht="13.5">
      <c r="C50" s="13">
        <v>99.99</v>
      </c>
      <c r="D50" s="11">
        <f>NORMSINV($C$50/100)</f>
        <v>3.719016485457068</v>
      </c>
      <c r="F50" s="11">
        <f>$C$6</f>
        <v>0</v>
      </c>
      <c r="H50" s="11">
        <f>NORMSINV($C$23/100)</f>
        <v>-2.053748910631824</v>
      </c>
    </row>
    <row r="51" spans="3:8" ht="13.5">
      <c r="C51" s="11">
        <v>99.992</v>
      </c>
      <c r="F51" s="11">
        <f>$D$6</f>
        <v>1</v>
      </c>
      <c r="H51" s="11">
        <f>H50</f>
        <v>-2.053748910631824</v>
      </c>
    </row>
    <row r="52" spans="3:6" ht="13.5">
      <c r="C52" s="11">
        <v>99.994</v>
      </c>
      <c r="F52" s="11">
        <f>$C$6</f>
        <v>0</v>
      </c>
    </row>
    <row r="53" spans="3:8" ht="13.5">
      <c r="C53" s="11">
        <v>99.996</v>
      </c>
      <c r="F53" s="11">
        <f>$C$6</f>
        <v>0</v>
      </c>
      <c r="H53" s="11">
        <f>NORMSINV($C$24/100)</f>
        <v>-1.7506860712521712</v>
      </c>
    </row>
    <row r="54" spans="3:8" ht="13.5">
      <c r="C54" s="11">
        <v>99.998</v>
      </c>
      <c r="F54" s="11">
        <f>$D$6</f>
        <v>1</v>
      </c>
      <c r="H54" s="11">
        <f>H53</f>
        <v>-1.7506860712521712</v>
      </c>
    </row>
    <row r="55" spans="3:6" ht="13.5">
      <c r="C55" s="13">
        <v>99.999</v>
      </c>
      <c r="D55" s="11">
        <f>NORMSINV($C$55/100)</f>
        <v>4.264890793960264</v>
      </c>
      <c r="F55" s="11">
        <f>$C$6</f>
        <v>0</v>
      </c>
    </row>
    <row r="56" spans="6:8" ht="13.5">
      <c r="F56" s="11">
        <f>$C$6</f>
        <v>0</v>
      </c>
      <c r="H56" s="11">
        <f>NORMSINV($C$25/100)</f>
        <v>-1.5547735945968548</v>
      </c>
    </row>
    <row r="57" spans="6:8" ht="13.5">
      <c r="F57" s="11">
        <f>$D$6</f>
        <v>1</v>
      </c>
      <c r="H57" s="11">
        <f>H56</f>
        <v>-1.5547735945968548</v>
      </c>
    </row>
    <row r="58" ht="13.5">
      <c r="F58" s="11">
        <f>$C$6</f>
        <v>0</v>
      </c>
    </row>
    <row r="59" spans="6:8" ht="13.5">
      <c r="F59" s="11">
        <f>$C$6</f>
        <v>0</v>
      </c>
      <c r="H59" s="11">
        <f>NORMSINV($C$26/100)</f>
        <v>-1.4050715603096329</v>
      </c>
    </row>
    <row r="60" spans="6:8" ht="13.5">
      <c r="F60" s="11">
        <f>$D$6</f>
        <v>1</v>
      </c>
      <c r="H60" s="11">
        <f>H59</f>
        <v>-1.4050715603096329</v>
      </c>
    </row>
    <row r="61" ht="13.5">
      <c r="F61" s="11">
        <f>$C$6</f>
        <v>0</v>
      </c>
    </row>
    <row r="62" spans="6:7" ht="13.5">
      <c r="F62" s="11">
        <f>$C$5</f>
        <v>0</v>
      </c>
      <c r="G62" s="11">
        <f>NORMSINV($C$27/100)</f>
        <v>-1.2815515655446004</v>
      </c>
    </row>
    <row r="63" spans="6:7" ht="13.5">
      <c r="F63" s="11">
        <f>$D$5</f>
        <v>1</v>
      </c>
      <c r="G63" s="11">
        <f>G62</f>
        <v>-1.2815515655446004</v>
      </c>
    </row>
    <row r="64" ht="13.5">
      <c r="F64" s="11">
        <f>$C$5</f>
        <v>0</v>
      </c>
    </row>
    <row r="65" spans="6:8" ht="13.5">
      <c r="F65" s="11">
        <f>$C$6</f>
        <v>0</v>
      </c>
      <c r="H65" s="11">
        <f>NORMSINV($C$28/100)</f>
        <v>-0.8416212335729143</v>
      </c>
    </row>
    <row r="66" spans="6:8" ht="13.5">
      <c r="F66" s="11">
        <f>$D$6</f>
        <v>1</v>
      </c>
      <c r="H66" s="11">
        <f>H65</f>
        <v>-0.8416212335729143</v>
      </c>
    </row>
    <row r="67" ht="13.5">
      <c r="F67" s="11">
        <f>$C$6</f>
        <v>0</v>
      </c>
    </row>
    <row r="68" spans="6:8" ht="13.5">
      <c r="F68" s="11">
        <f>$C$6</f>
        <v>0</v>
      </c>
      <c r="H68" s="11">
        <f>NORMSINV($C$29/100)</f>
        <v>-0.5244005127080409</v>
      </c>
    </row>
    <row r="69" spans="6:8" ht="13.5">
      <c r="F69" s="11">
        <f>$D$6</f>
        <v>1</v>
      </c>
      <c r="H69" s="11">
        <f>H68</f>
        <v>-0.5244005127080409</v>
      </c>
    </row>
    <row r="70" ht="13.5">
      <c r="F70" s="11">
        <f>$C$6</f>
        <v>0</v>
      </c>
    </row>
    <row r="71" spans="6:8" ht="13.5">
      <c r="F71" s="11">
        <f>$C$6</f>
        <v>0</v>
      </c>
      <c r="H71" s="11">
        <f>NORMSINV($C$30/100)</f>
        <v>-0.2533471031357999</v>
      </c>
    </row>
    <row r="72" spans="6:8" ht="13.5">
      <c r="F72" s="11">
        <f>$D$6</f>
        <v>1</v>
      </c>
      <c r="H72" s="11">
        <f>H71</f>
        <v>-0.2533471031357999</v>
      </c>
    </row>
    <row r="73" ht="13.5">
      <c r="F73" s="11">
        <f>$C$6</f>
        <v>0</v>
      </c>
    </row>
    <row r="74" spans="6:7" ht="13.5">
      <c r="F74" s="11">
        <f>$C$5</f>
        <v>0</v>
      </c>
      <c r="G74" s="11">
        <f>NORMSINV($C$31/100)</f>
        <v>-1.392137635291833E-16</v>
      </c>
    </row>
    <row r="75" spans="6:7" ht="13.5">
      <c r="F75" s="11">
        <f>$D$5</f>
        <v>1</v>
      </c>
      <c r="G75" s="11">
        <f>G74</f>
        <v>-1.392137635291833E-16</v>
      </c>
    </row>
    <row r="76" ht="13.5">
      <c r="F76" s="11">
        <f>$C$5</f>
        <v>0</v>
      </c>
    </row>
    <row r="77" spans="6:8" ht="13.5">
      <c r="F77" s="11">
        <f>$C$6</f>
        <v>0</v>
      </c>
      <c r="H77" s="11">
        <f>NORMSINV($C$32/100)</f>
        <v>0.25334710313579967</v>
      </c>
    </row>
    <row r="78" spans="6:8" ht="13.5">
      <c r="F78" s="11">
        <f>$D$6</f>
        <v>1</v>
      </c>
      <c r="H78" s="11">
        <f>H77</f>
        <v>0.25334710313579967</v>
      </c>
    </row>
    <row r="79" ht="13.5">
      <c r="F79" s="11">
        <f>$C$6</f>
        <v>0</v>
      </c>
    </row>
    <row r="80" spans="6:8" ht="13.5">
      <c r="F80" s="11">
        <f>$C$6</f>
        <v>0</v>
      </c>
      <c r="H80" s="11">
        <f>NORMSINV($C$33/100)</f>
        <v>0.5244005127080404</v>
      </c>
    </row>
    <row r="81" spans="6:8" ht="13.5">
      <c r="F81" s="11">
        <f>$D$6</f>
        <v>1</v>
      </c>
      <c r="H81" s="11">
        <f>H80</f>
        <v>0.5244005127080404</v>
      </c>
    </row>
    <row r="82" ht="13.5">
      <c r="F82" s="11">
        <f>$C$6</f>
        <v>0</v>
      </c>
    </row>
    <row r="83" spans="6:8" ht="13.5">
      <c r="F83" s="11">
        <f>$C$6</f>
        <v>0</v>
      </c>
      <c r="H83" s="11">
        <f>NORMSINV($C$34/100)</f>
        <v>0.8416212335729143</v>
      </c>
    </row>
    <row r="84" spans="6:8" ht="13.5">
      <c r="F84" s="11">
        <f>$D$6</f>
        <v>1</v>
      </c>
      <c r="H84" s="11">
        <f>H83</f>
        <v>0.8416212335729143</v>
      </c>
    </row>
    <row r="85" ht="13.5">
      <c r="F85" s="11">
        <f>$C$6</f>
        <v>0</v>
      </c>
    </row>
    <row r="86" spans="6:7" ht="13.5">
      <c r="F86" s="11">
        <f>$C$5</f>
        <v>0</v>
      </c>
      <c r="G86" s="11">
        <f>NORMSINV($C$35/100)</f>
        <v>1.2815515655446004</v>
      </c>
    </row>
    <row r="87" spans="6:7" ht="13.5">
      <c r="F87" s="11">
        <f>$D$5</f>
        <v>1</v>
      </c>
      <c r="G87" s="11">
        <f>G86</f>
        <v>1.2815515655446004</v>
      </c>
    </row>
    <row r="88" ht="13.5">
      <c r="F88" s="11">
        <f>$C$5</f>
        <v>0</v>
      </c>
    </row>
    <row r="89" spans="6:8" ht="13.5">
      <c r="F89" s="11">
        <f>$C$6</f>
        <v>0</v>
      </c>
      <c r="H89" s="11">
        <f>NORMSINV($C$36/100)</f>
        <v>1.4050715603096329</v>
      </c>
    </row>
    <row r="90" spans="6:8" ht="13.5">
      <c r="F90" s="11">
        <f>$D$6</f>
        <v>1</v>
      </c>
      <c r="H90" s="11">
        <f>H89</f>
        <v>1.4050715603096329</v>
      </c>
    </row>
    <row r="91" ht="13.5">
      <c r="F91" s="11">
        <f>$C$6</f>
        <v>0</v>
      </c>
    </row>
    <row r="92" spans="6:8" ht="13.5">
      <c r="F92" s="11">
        <f>$C$6</f>
        <v>0</v>
      </c>
      <c r="H92" s="11">
        <f>NORMSINV($C$37/100)</f>
        <v>1.5547735945968535</v>
      </c>
    </row>
    <row r="93" spans="6:8" ht="13.5">
      <c r="F93" s="11">
        <f>$D$6</f>
        <v>1</v>
      </c>
      <c r="H93" s="11">
        <f>H92</f>
        <v>1.5547735945968535</v>
      </c>
    </row>
    <row r="94" ht="13.5">
      <c r="F94" s="11">
        <f>$C$6</f>
        <v>0</v>
      </c>
    </row>
    <row r="95" spans="6:8" ht="13.5">
      <c r="F95" s="11">
        <f>$C$6</f>
        <v>0</v>
      </c>
      <c r="H95" s="11">
        <f>NORMSINV($C$38/100)</f>
        <v>1.75068607125217</v>
      </c>
    </row>
    <row r="96" spans="6:8" ht="13.5">
      <c r="F96" s="11">
        <f>$D$6</f>
        <v>1</v>
      </c>
      <c r="H96" s="11">
        <f>H95</f>
        <v>1.75068607125217</v>
      </c>
    </row>
    <row r="97" ht="13.5">
      <c r="F97" s="11">
        <f>$C$6</f>
        <v>0</v>
      </c>
    </row>
    <row r="98" spans="6:8" ht="13.5">
      <c r="F98" s="11">
        <f>$C$6</f>
        <v>0</v>
      </c>
      <c r="H98" s="11">
        <f>NORMSINV($C$39/100)</f>
        <v>2.0537489106318203</v>
      </c>
    </row>
    <row r="99" spans="6:8" ht="13.5">
      <c r="F99" s="11">
        <f>$D$6</f>
        <v>1</v>
      </c>
      <c r="H99" s="11">
        <f>H98</f>
        <v>2.0537489106318203</v>
      </c>
    </row>
    <row r="100" ht="13.5">
      <c r="F100" s="11">
        <f>$C$6</f>
        <v>0</v>
      </c>
    </row>
    <row r="101" spans="6:7" ht="13.5">
      <c r="F101" s="11">
        <f>$C$5</f>
        <v>0</v>
      </c>
      <c r="G101" s="11">
        <f>NORMSINV($C$40/100)</f>
        <v>2.32634787404084</v>
      </c>
    </row>
    <row r="102" spans="6:7" ht="13.5">
      <c r="F102" s="11">
        <f>$D$5</f>
        <v>1</v>
      </c>
      <c r="G102" s="11">
        <f>G101</f>
        <v>2.32634787404084</v>
      </c>
    </row>
    <row r="103" ht="13.5">
      <c r="F103" s="11">
        <f>$C$5</f>
        <v>0</v>
      </c>
    </row>
    <row r="104" spans="6:8" ht="13.5">
      <c r="F104" s="11">
        <f>$C$6</f>
        <v>0</v>
      </c>
      <c r="H104" s="11">
        <f>NORMSINV($C$41/100)</f>
        <v>2.4089155458154563</v>
      </c>
    </row>
    <row r="105" spans="6:8" ht="13.5">
      <c r="F105" s="11">
        <f>$D$6</f>
        <v>1</v>
      </c>
      <c r="H105" s="11">
        <f>H104</f>
        <v>2.4089155458154563</v>
      </c>
    </row>
    <row r="106" ht="13.5">
      <c r="F106" s="11">
        <f>$C$6</f>
        <v>0</v>
      </c>
    </row>
    <row r="107" spans="6:8" ht="13.5">
      <c r="F107" s="11">
        <f>$C$6</f>
        <v>0</v>
      </c>
      <c r="H107" s="11">
        <f>NORMSINV($C$42/100)</f>
        <v>2.5121443279304643</v>
      </c>
    </row>
    <row r="108" spans="6:8" ht="13.5">
      <c r="F108" s="11">
        <f>$D$6</f>
        <v>1</v>
      </c>
      <c r="H108" s="11">
        <f>H107</f>
        <v>2.5121443279304643</v>
      </c>
    </row>
    <row r="109" ht="13.5">
      <c r="F109" s="11">
        <f>$C$6</f>
        <v>0</v>
      </c>
    </row>
    <row r="110" spans="6:8" ht="13.5">
      <c r="F110" s="11">
        <f>$C$6</f>
        <v>0</v>
      </c>
      <c r="H110" s="11">
        <f>NORMSINV($C$43/100)</f>
        <v>2.652069807902196</v>
      </c>
    </row>
    <row r="111" spans="6:8" ht="13.5">
      <c r="F111" s="11">
        <f>$D$6</f>
        <v>1</v>
      </c>
      <c r="H111" s="11">
        <f>H110</f>
        <v>2.652069807902196</v>
      </c>
    </row>
    <row r="112" ht="13.5">
      <c r="F112" s="11">
        <f>$C$6</f>
        <v>0</v>
      </c>
    </row>
    <row r="113" spans="6:8" ht="13.5">
      <c r="F113" s="11">
        <f>$C$6</f>
        <v>0</v>
      </c>
      <c r="H113" s="11">
        <f>NORMSINV($C$44/100)</f>
        <v>2.8781617390954928</v>
      </c>
    </row>
    <row r="114" spans="6:8" ht="13.5">
      <c r="F114" s="11">
        <f>$D$6</f>
        <v>1</v>
      </c>
      <c r="H114" s="11">
        <f>H113</f>
        <v>2.8781617390954928</v>
      </c>
    </row>
    <row r="115" ht="13.5">
      <c r="F115" s="11">
        <f>$C$6</f>
        <v>0</v>
      </c>
    </row>
    <row r="116" spans="6:7" ht="13.5">
      <c r="F116" s="11">
        <f>$C$5</f>
        <v>0</v>
      </c>
      <c r="G116" s="11">
        <f>NORMSINV($C$45/100)</f>
        <v>3.0902323061677874</v>
      </c>
    </row>
    <row r="117" spans="6:7" ht="13.5">
      <c r="F117" s="11">
        <f>$D$5</f>
        <v>1</v>
      </c>
      <c r="G117" s="11">
        <f>G116</f>
        <v>3.0902323061677874</v>
      </c>
    </row>
    <row r="118" ht="13.5">
      <c r="F118" s="11">
        <f>$C$5</f>
        <v>0</v>
      </c>
    </row>
    <row r="119" spans="6:8" ht="13.5">
      <c r="F119" s="11">
        <f>$C$6</f>
        <v>0</v>
      </c>
      <c r="H119" s="11">
        <f>NORMSINV($C$46/100)</f>
        <v>3.1559067579217466</v>
      </c>
    </row>
    <row r="120" spans="6:8" ht="13.5">
      <c r="F120" s="11">
        <f>$D$6</f>
        <v>1</v>
      </c>
      <c r="H120" s="11">
        <f>H119</f>
        <v>3.1559067579217466</v>
      </c>
    </row>
    <row r="121" ht="13.5">
      <c r="F121" s="11">
        <f>$C$6</f>
        <v>0</v>
      </c>
    </row>
    <row r="122" spans="6:8" ht="13.5">
      <c r="F122" s="11">
        <f>$C$6</f>
        <v>0</v>
      </c>
      <c r="H122" s="11">
        <f>NORMSINV($C$47/100)</f>
        <v>3.238880118352916</v>
      </c>
    </row>
    <row r="123" spans="6:8" ht="13.5">
      <c r="F123" s="11">
        <f>$D$6</f>
        <v>1</v>
      </c>
      <c r="H123" s="11">
        <f>H122</f>
        <v>3.238880118352916</v>
      </c>
    </row>
    <row r="124" ht="13.5">
      <c r="F124" s="11">
        <f>$C$6</f>
        <v>0</v>
      </c>
    </row>
    <row r="125" spans="6:8" ht="13.5">
      <c r="F125" s="11">
        <f>$C$6</f>
        <v>0</v>
      </c>
      <c r="H125" s="11">
        <f>NORMSINV($C$48/100)</f>
        <v>3.3527947805042366</v>
      </c>
    </row>
    <row r="126" spans="6:8" ht="13.5">
      <c r="F126" s="11">
        <f>$D$6</f>
        <v>1</v>
      </c>
      <c r="H126" s="11">
        <f>H125</f>
        <v>3.3527947805042366</v>
      </c>
    </row>
    <row r="127" ht="13.5">
      <c r="F127" s="11">
        <f>$C$6</f>
        <v>0</v>
      </c>
    </row>
    <row r="128" spans="6:8" ht="13.5">
      <c r="F128" s="11">
        <f>$C$6</f>
        <v>0</v>
      </c>
      <c r="H128" s="11">
        <f>NORMSINV($C$49/100)</f>
        <v>3.540083799204865</v>
      </c>
    </row>
    <row r="129" spans="6:8" ht="13.5">
      <c r="F129" s="11">
        <f>$D$6</f>
        <v>1</v>
      </c>
      <c r="H129" s="11">
        <f>H128</f>
        <v>3.540083799204865</v>
      </c>
    </row>
    <row r="130" ht="13.5">
      <c r="F130" s="11">
        <f>$C$6</f>
        <v>0</v>
      </c>
    </row>
    <row r="131" spans="6:7" ht="13.5">
      <c r="F131" s="11">
        <f>$C$5</f>
        <v>0</v>
      </c>
      <c r="G131" s="11">
        <f>NORMSINV($C$50/100)</f>
        <v>3.719016485457068</v>
      </c>
    </row>
    <row r="132" spans="6:7" ht="13.5">
      <c r="F132" s="11">
        <f>$D$5</f>
        <v>1</v>
      </c>
      <c r="G132" s="11">
        <f>G131</f>
        <v>3.719016485457068</v>
      </c>
    </row>
    <row r="133" ht="13.5">
      <c r="F133" s="11">
        <f>$C$5</f>
        <v>0</v>
      </c>
    </row>
    <row r="134" spans="6:8" ht="13.5">
      <c r="F134" s="11">
        <f>$C$6</f>
        <v>0</v>
      </c>
      <c r="H134" s="11">
        <f>NORMSINV($C$51/100)</f>
        <v>3.7750119393638215</v>
      </c>
    </row>
    <row r="135" spans="6:8" ht="13.5">
      <c r="F135" s="11">
        <f>$D$6</f>
        <v>1</v>
      </c>
      <c r="H135" s="11">
        <f>H134</f>
        <v>3.7750119393638215</v>
      </c>
    </row>
    <row r="136" ht="13.5">
      <c r="F136" s="11">
        <f>$C$6</f>
        <v>0</v>
      </c>
    </row>
    <row r="137" spans="6:8" ht="13.5">
      <c r="F137" s="11">
        <f>$C$6</f>
        <v>0</v>
      </c>
      <c r="H137" s="11">
        <f>NORMSINV($C$52/100)</f>
        <v>3.8461261445510146</v>
      </c>
    </row>
    <row r="138" spans="6:8" ht="13.5">
      <c r="F138" s="11">
        <f>$D$6</f>
        <v>1</v>
      </c>
      <c r="H138" s="11">
        <f>H137</f>
        <v>3.8461261445510146</v>
      </c>
    </row>
    <row r="139" ht="13.5">
      <c r="F139" s="11">
        <f>$C$6</f>
        <v>0</v>
      </c>
    </row>
    <row r="140" spans="6:8" ht="13.5">
      <c r="F140" s="11">
        <f>$C$6</f>
        <v>0</v>
      </c>
      <c r="H140" s="11">
        <f>NORMSINV($C$53/100)</f>
        <v>3.9444000841594455</v>
      </c>
    </row>
    <row r="141" spans="6:8" ht="13.5">
      <c r="F141" s="11">
        <f>$D$6</f>
        <v>1</v>
      </c>
      <c r="H141" s="11">
        <f>H140</f>
        <v>3.9444000841594455</v>
      </c>
    </row>
    <row r="142" ht="13.5">
      <c r="F142" s="11">
        <f>$C$6</f>
        <v>0</v>
      </c>
    </row>
    <row r="143" spans="6:8" ht="13.5">
      <c r="F143" s="11">
        <f>$C$6</f>
        <v>0</v>
      </c>
      <c r="H143" s="11">
        <f>NORMSINV($C$54/100)</f>
        <v>4.10747965461216</v>
      </c>
    </row>
    <row r="144" spans="6:8" ht="13.5">
      <c r="F144" s="11">
        <f>$D$6</f>
        <v>1</v>
      </c>
      <c r="H144" s="11">
        <f>H143</f>
        <v>4.10747965461216</v>
      </c>
    </row>
    <row r="145" ht="13.5">
      <c r="F145" s="11">
        <f>$C$6</f>
        <v>0</v>
      </c>
    </row>
    <row r="146" spans="6:7" ht="13.5">
      <c r="F146" s="11">
        <f>$C$5</f>
        <v>0</v>
      </c>
      <c r="G146" s="11">
        <f>NORMSINV($C$55/100)</f>
        <v>4.264890793960264</v>
      </c>
    </row>
    <row r="147" spans="6:7" ht="13.5">
      <c r="F147" s="11">
        <f>$D$5</f>
        <v>1</v>
      </c>
      <c r="G147" s="11">
        <f>G146</f>
        <v>4.264890793960264</v>
      </c>
    </row>
  </sheetData>
  <printOptions gridLines="1"/>
  <pageMargins left="0.75" right="0.75" top="1" bottom="1" header="0.512" footer="0.512"/>
  <pageSetup horizontalDpi="300" verticalDpi="300" orientation="portrait" pageOrder="overThenDown" paperSize="9" r:id="rId1"/>
  <headerFooter alignWithMargins="0">
    <oddHeader>&amp;L&amp;F&amp;C&amp;A&amp;R&amp;D (&amp;T)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212"/>
  <dimension ref="A1:I17"/>
  <sheetViews>
    <sheetView tabSelected="1" workbookViewId="0" topLeftCell="A1">
      <selection activeCell="C3" sqref="C3:C10"/>
    </sheetView>
  </sheetViews>
  <sheetFormatPr defaultColWidth="8.796875" defaultRowHeight="14.25"/>
  <cols>
    <col min="1" max="1" width="9" style="2" customWidth="1"/>
    <col min="2" max="2" width="35.59765625" style="2" customWidth="1"/>
    <col min="3" max="3" width="10.5" style="8" bestFit="1" customWidth="1"/>
    <col min="4" max="4" width="10.5" style="8" customWidth="1"/>
    <col min="5" max="16384" width="9" style="4" customWidth="1"/>
  </cols>
  <sheetData>
    <row r="1" spans="1:8" ht="13.5">
      <c r="A1" s="2" t="s">
        <v>0</v>
      </c>
      <c r="B1" s="2" t="s">
        <v>1</v>
      </c>
      <c r="C1" s="4" t="s">
        <v>431</v>
      </c>
      <c r="E1" s="24" t="s">
        <v>423</v>
      </c>
      <c r="F1" s="24" t="s">
        <v>424</v>
      </c>
      <c r="G1" s="4" t="s">
        <v>419</v>
      </c>
      <c r="H1" s="4" t="s">
        <v>420</v>
      </c>
    </row>
    <row r="2" spans="1:9" ht="13.5">
      <c r="A2" s="2" t="s">
        <v>8</v>
      </c>
      <c r="B2" s="2" t="s">
        <v>2</v>
      </c>
      <c r="C2" s="4" t="s">
        <v>432</v>
      </c>
      <c r="E2" s="4" t="s">
        <v>432</v>
      </c>
      <c r="F2" s="4" t="s">
        <v>432</v>
      </c>
      <c r="G2" s="4" t="s">
        <v>432</v>
      </c>
      <c r="H2" s="4" t="s">
        <v>432</v>
      </c>
      <c r="I2" s="24"/>
    </row>
    <row r="3" spans="1:8" ht="13.5">
      <c r="A3" s="2" t="s">
        <v>9</v>
      </c>
      <c r="B3" s="2" t="s">
        <v>405</v>
      </c>
      <c r="C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</row>
    <row r="4" spans="1:8" ht="13.5">
      <c r="A4" s="2" t="s">
        <v>10</v>
      </c>
      <c r="B4" s="2" t="s">
        <v>7</v>
      </c>
      <c r="C4" s="6" t="s">
        <v>128</v>
      </c>
      <c r="D4" s="6"/>
      <c r="E4" s="6" t="s">
        <v>128</v>
      </c>
      <c r="F4" s="6" t="s">
        <v>128</v>
      </c>
      <c r="G4" s="6" t="s">
        <v>128</v>
      </c>
      <c r="H4" s="6" t="s">
        <v>128</v>
      </c>
    </row>
    <row r="5" spans="1:6" ht="13.5">
      <c r="A5" s="2" t="s">
        <v>406</v>
      </c>
      <c r="B5" s="2" t="s">
        <v>407</v>
      </c>
      <c r="C5" s="3"/>
      <c r="D5" s="3"/>
      <c r="E5" s="3"/>
      <c r="F5" s="3"/>
    </row>
    <row r="6" spans="1:8" ht="13.5">
      <c r="A6" s="2" t="s">
        <v>408</v>
      </c>
      <c r="B6" s="2" t="s">
        <v>409</v>
      </c>
      <c r="C6" s="4"/>
      <c r="D6" s="4"/>
      <c r="F6" s="4" t="s">
        <v>410</v>
      </c>
      <c r="G6" s="4" t="s">
        <v>419</v>
      </c>
      <c r="H6" s="4" t="s">
        <v>420</v>
      </c>
    </row>
    <row r="7" spans="1:6" ht="13.5">
      <c r="A7" s="2" t="s">
        <v>411</v>
      </c>
      <c r="B7" s="2" t="s">
        <v>412</v>
      </c>
      <c r="C7" s="4"/>
      <c r="D7" s="4"/>
      <c r="F7" s="4">
        <v>1</v>
      </c>
    </row>
    <row r="8" spans="1:8" ht="13.5">
      <c r="A8" s="2" t="s">
        <v>413</v>
      </c>
      <c r="B8" s="2" t="s">
        <v>414</v>
      </c>
      <c r="C8" s="6" t="s">
        <v>421</v>
      </c>
      <c r="D8" s="6"/>
      <c r="E8" s="6" t="s">
        <v>421</v>
      </c>
      <c r="F8" s="6" t="s">
        <v>421</v>
      </c>
      <c r="G8" s="6" t="s">
        <v>421</v>
      </c>
      <c r="H8" s="6" t="s">
        <v>421</v>
      </c>
    </row>
    <row r="9" spans="1:8" ht="13.5">
      <c r="A9" s="2" t="s">
        <v>415</v>
      </c>
      <c r="B9" s="2" t="s">
        <v>416</v>
      </c>
      <c r="C9" s="6"/>
      <c r="D9" s="6"/>
      <c r="E9" s="6"/>
      <c r="F9" s="6"/>
      <c r="G9" s="6">
        <v>2</v>
      </c>
      <c r="H9" s="6" t="s">
        <v>425</v>
      </c>
    </row>
    <row r="10" spans="1:8" ht="13.5">
      <c r="A10" s="2" t="s">
        <v>417</v>
      </c>
      <c r="B10" s="2" t="s">
        <v>418</v>
      </c>
      <c r="C10" s="6" t="s">
        <v>422</v>
      </c>
      <c r="D10" s="9"/>
      <c r="E10" s="6" t="s">
        <v>422</v>
      </c>
      <c r="F10" s="6" t="s">
        <v>422</v>
      </c>
      <c r="G10" s="6" t="s">
        <v>422</v>
      </c>
      <c r="H10" s="6" t="s">
        <v>422</v>
      </c>
    </row>
    <row r="11" spans="1:4" ht="13.5">
      <c r="A11" s="2" t="s">
        <v>3</v>
      </c>
      <c r="B11" s="2" t="s">
        <v>4</v>
      </c>
      <c r="C11" s="3">
        <v>0.3597685185185185</v>
      </c>
      <c r="D11" s="3"/>
    </row>
    <row r="12" spans="1:4" ht="13.5">
      <c r="A12" s="2" t="s">
        <v>5</v>
      </c>
      <c r="B12" s="2" t="s">
        <v>6</v>
      </c>
      <c r="C12" s="3">
        <v>0.35983796296296294</v>
      </c>
      <c r="D12" s="3"/>
    </row>
    <row r="14" spans="3:4" ht="13.5">
      <c r="C14" s="25"/>
      <c r="D14" s="25"/>
    </row>
    <row r="15" spans="3:4" ht="13.5">
      <c r="C15" s="25"/>
      <c r="D15" s="25"/>
    </row>
    <row r="16" spans="1:4" ht="13.5">
      <c r="A16" s="26"/>
      <c r="B16" s="26"/>
      <c r="C16" s="7"/>
      <c r="D16" s="7"/>
    </row>
    <row r="17" spans="1:4" ht="13.5">
      <c r="A17" s="26"/>
      <c r="B17" s="26"/>
      <c r="C17" s="7"/>
      <c r="D17" s="7"/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&amp;L&amp;F&amp;C&amp;A&amp;R&amp;D (&amp;T)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IS43"/>
  <sheetViews>
    <sheetView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84" width="6.59765625" style="1" customWidth="1"/>
    <col min="85" max="16384" width="9" style="1" customWidth="1"/>
  </cols>
  <sheetData>
    <row r="1" spans="1:253" ht="13.5">
      <c r="A1" s="6" t="s">
        <v>145</v>
      </c>
      <c r="B1" s="1" t="s">
        <v>146</v>
      </c>
      <c r="C1" s="1">
        <v>40046</v>
      </c>
      <c r="D1" s="1">
        <v>40061</v>
      </c>
      <c r="E1" s="1">
        <v>40091</v>
      </c>
      <c r="F1" s="1">
        <v>40126</v>
      </c>
      <c r="G1" s="1">
        <v>40136</v>
      </c>
      <c r="H1" s="1">
        <v>40181</v>
      </c>
      <c r="I1" s="1">
        <v>40191</v>
      </c>
      <c r="J1" s="1">
        <v>40201</v>
      </c>
      <c r="K1" s="1">
        <v>40221</v>
      </c>
      <c r="L1" s="1">
        <v>40241</v>
      </c>
      <c r="M1" s="1">
        <v>40251</v>
      </c>
      <c r="N1" s="1">
        <v>40281</v>
      </c>
      <c r="O1" s="1">
        <v>40311</v>
      </c>
      <c r="P1" s="1">
        <v>40326</v>
      </c>
      <c r="Q1" s="1">
        <v>40336</v>
      </c>
      <c r="R1" s="1">
        <v>40341</v>
      </c>
      <c r="S1" s="1">
        <v>40391</v>
      </c>
      <c r="T1" s="1">
        <v>40406</v>
      </c>
      <c r="U1" s="1">
        <v>40426</v>
      </c>
      <c r="V1" s="1">
        <v>41241</v>
      </c>
      <c r="W1" s="1">
        <v>41246</v>
      </c>
      <c r="X1" s="1">
        <v>41271</v>
      </c>
      <c r="Y1" s="1">
        <v>41277</v>
      </c>
      <c r="Z1" s="1">
        <v>41311</v>
      </c>
      <c r="AA1" s="1">
        <v>41331</v>
      </c>
      <c r="AB1" s="1">
        <v>41356</v>
      </c>
      <c r="AC1" s="1">
        <v>41361</v>
      </c>
      <c r="AD1" s="1">
        <v>41371</v>
      </c>
      <c r="AE1" s="1">
        <v>41376</v>
      </c>
      <c r="AF1" s="1">
        <v>42251</v>
      </c>
      <c r="AG1" s="1">
        <v>42266</v>
      </c>
      <c r="AH1" s="1">
        <v>42286</v>
      </c>
      <c r="AI1" s="1">
        <v>42302</v>
      </c>
      <c r="AJ1" s="1">
        <v>42341</v>
      </c>
      <c r="AK1" s="1">
        <v>42366</v>
      </c>
      <c r="AL1" s="1">
        <v>43051</v>
      </c>
      <c r="AM1" s="1">
        <v>43056</v>
      </c>
      <c r="AN1" s="1">
        <v>43121</v>
      </c>
      <c r="AO1" s="1">
        <v>43126</v>
      </c>
      <c r="AP1" s="1">
        <v>43171</v>
      </c>
      <c r="AQ1" s="1">
        <v>43231</v>
      </c>
      <c r="AR1" s="1">
        <v>43241</v>
      </c>
      <c r="AS1" s="1">
        <v>43256</v>
      </c>
      <c r="AT1" s="1">
        <v>43266</v>
      </c>
      <c r="AU1" s="1">
        <v>44056</v>
      </c>
      <c r="AV1" s="1">
        <v>44076</v>
      </c>
      <c r="AW1" s="1">
        <v>44112</v>
      </c>
      <c r="AX1" s="1">
        <v>44116</v>
      </c>
      <c r="AY1" s="1">
        <v>44126</v>
      </c>
      <c r="AZ1" s="1">
        <v>44131</v>
      </c>
      <c r="BA1" s="1">
        <v>44136</v>
      </c>
      <c r="BB1" s="1">
        <v>44166</v>
      </c>
      <c r="BC1" s="1">
        <v>45036</v>
      </c>
      <c r="BD1" s="1">
        <v>45056</v>
      </c>
      <c r="BE1" s="1">
        <v>45086</v>
      </c>
      <c r="BF1" s="1">
        <v>45101</v>
      </c>
      <c r="BG1" s="1">
        <v>45106</v>
      </c>
      <c r="BH1" s="1">
        <v>45116</v>
      </c>
      <c r="BI1" s="1">
        <v>45147</v>
      </c>
      <c r="BJ1" s="1">
        <v>45181</v>
      </c>
      <c r="BK1" s="1">
        <v>45212</v>
      </c>
      <c r="BL1" s="1">
        <v>45261</v>
      </c>
      <c r="BM1" s="1">
        <v>45281</v>
      </c>
      <c r="BN1" s="1">
        <v>45291</v>
      </c>
      <c r="BO1" s="1">
        <v>45326</v>
      </c>
      <c r="BP1" s="1">
        <v>45331</v>
      </c>
      <c r="BQ1" s="1">
        <v>45346</v>
      </c>
      <c r="BR1" s="1">
        <v>45361</v>
      </c>
      <c r="BS1" s="1">
        <v>45371</v>
      </c>
      <c r="BT1" s="1">
        <v>45401</v>
      </c>
      <c r="BU1" s="1">
        <v>46001</v>
      </c>
      <c r="BV1" s="1">
        <v>46046</v>
      </c>
      <c r="BW1" s="1">
        <v>46061</v>
      </c>
      <c r="BX1" s="1">
        <v>46091</v>
      </c>
      <c r="BY1" s="1">
        <v>46106</v>
      </c>
      <c r="BZ1" s="1">
        <v>46136</v>
      </c>
      <c r="CA1" s="1">
        <v>46141</v>
      </c>
      <c r="CB1" s="1">
        <v>46166</v>
      </c>
      <c r="CC1" s="1">
        <v>46211</v>
      </c>
      <c r="CD1" s="1">
        <v>50206</v>
      </c>
      <c r="CE1" s="1">
        <v>50281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2:86" ht="13.5">
      <c r="B2" s="1" t="s">
        <v>145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  <c r="I2" s="1" t="s">
        <v>53</v>
      </c>
      <c r="J2" s="1" t="s">
        <v>54</v>
      </c>
      <c r="K2" s="1" t="s">
        <v>55</v>
      </c>
      <c r="L2" s="1" t="s">
        <v>56</v>
      </c>
      <c r="M2" s="1" t="s">
        <v>57</v>
      </c>
      <c r="N2" s="1" t="s">
        <v>58</v>
      </c>
      <c r="O2" s="1" t="s">
        <v>59</v>
      </c>
      <c r="P2" s="1" t="s">
        <v>60</v>
      </c>
      <c r="Q2" s="1" t="s">
        <v>61</v>
      </c>
      <c r="R2" s="1" t="s">
        <v>62</v>
      </c>
      <c r="S2" s="1" t="s">
        <v>63</v>
      </c>
      <c r="T2" s="1" t="s">
        <v>64</v>
      </c>
      <c r="U2" s="1" t="s">
        <v>65</v>
      </c>
      <c r="V2" s="1" t="s">
        <v>66</v>
      </c>
      <c r="W2" s="1" t="s">
        <v>67</v>
      </c>
      <c r="X2" s="1" t="s">
        <v>68</v>
      </c>
      <c r="Y2" s="1" t="s">
        <v>69</v>
      </c>
      <c r="Z2" s="1" t="s">
        <v>70</v>
      </c>
      <c r="AA2" s="1" t="s">
        <v>71</v>
      </c>
      <c r="AB2" s="1" t="s">
        <v>72</v>
      </c>
      <c r="AC2" s="1" t="s">
        <v>73</v>
      </c>
      <c r="AD2" s="1" t="s">
        <v>74</v>
      </c>
      <c r="AE2" s="1" t="s">
        <v>75</v>
      </c>
      <c r="AF2" s="1" t="s">
        <v>76</v>
      </c>
      <c r="AG2" s="1" t="s">
        <v>77</v>
      </c>
      <c r="AH2" s="1" t="s">
        <v>78</v>
      </c>
      <c r="AI2" s="1" t="s">
        <v>79</v>
      </c>
      <c r="AJ2" s="1" t="s">
        <v>80</v>
      </c>
      <c r="AK2" s="1" t="s">
        <v>81</v>
      </c>
      <c r="AL2" s="1" t="s">
        <v>82</v>
      </c>
      <c r="AM2" s="1" t="s">
        <v>83</v>
      </c>
      <c r="AN2" s="1" t="s">
        <v>84</v>
      </c>
      <c r="AO2" s="1" t="s">
        <v>85</v>
      </c>
      <c r="AP2" s="1" t="s">
        <v>86</v>
      </c>
      <c r="AQ2" s="1" t="s">
        <v>87</v>
      </c>
      <c r="AR2" s="1" t="s">
        <v>88</v>
      </c>
      <c r="AS2" s="1" t="s">
        <v>89</v>
      </c>
      <c r="AT2" s="1" t="s">
        <v>90</v>
      </c>
      <c r="AU2" s="1" t="s">
        <v>91</v>
      </c>
      <c r="AV2" s="1" t="s">
        <v>92</v>
      </c>
      <c r="AW2" s="1" t="s">
        <v>93</v>
      </c>
      <c r="AX2" s="1" t="s">
        <v>94</v>
      </c>
      <c r="AY2" s="1" t="s">
        <v>95</v>
      </c>
      <c r="AZ2" s="1" t="s">
        <v>96</v>
      </c>
      <c r="BA2" s="1" t="s">
        <v>97</v>
      </c>
      <c r="BB2" s="1" t="s">
        <v>98</v>
      </c>
      <c r="BC2" s="1" t="s">
        <v>99</v>
      </c>
      <c r="BD2" s="1" t="s">
        <v>100</v>
      </c>
      <c r="BE2" s="1" t="s">
        <v>101</v>
      </c>
      <c r="BF2" s="1" t="s">
        <v>102</v>
      </c>
      <c r="BG2" s="1" t="s">
        <v>102</v>
      </c>
      <c r="BH2" s="1" t="s">
        <v>103</v>
      </c>
      <c r="BI2" s="1" t="s">
        <v>104</v>
      </c>
      <c r="BJ2" s="1" t="s">
        <v>105</v>
      </c>
      <c r="BK2" s="1" t="s">
        <v>106</v>
      </c>
      <c r="BL2" s="1" t="s">
        <v>107</v>
      </c>
      <c r="BM2" s="1" t="s">
        <v>108</v>
      </c>
      <c r="BN2" s="1" t="s">
        <v>109</v>
      </c>
      <c r="BO2" s="1" t="s">
        <v>110</v>
      </c>
      <c r="BP2" s="1" t="s">
        <v>111</v>
      </c>
      <c r="BQ2" s="1" t="s">
        <v>112</v>
      </c>
      <c r="BR2" s="1" t="s">
        <v>113</v>
      </c>
      <c r="BS2" s="1" t="s">
        <v>114</v>
      </c>
      <c r="BT2" s="1" t="s">
        <v>115</v>
      </c>
      <c r="BU2" s="1" t="s">
        <v>116</v>
      </c>
      <c r="BV2" s="1" t="s">
        <v>117</v>
      </c>
      <c r="BW2" s="1" t="s">
        <v>118</v>
      </c>
      <c r="BX2" s="1" t="s">
        <v>119</v>
      </c>
      <c r="BY2" s="1" t="s">
        <v>120</v>
      </c>
      <c r="BZ2" s="1" t="s">
        <v>121</v>
      </c>
      <c r="CA2" s="1" t="s">
        <v>122</v>
      </c>
      <c r="CB2" s="1" t="s">
        <v>123</v>
      </c>
      <c r="CC2" s="1" t="s">
        <v>124</v>
      </c>
      <c r="CD2" s="1" t="s">
        <v>125</v>
      </c>
      <c r="CE2" s="1" t="s">
        <v>126</v>
      </c>
      <c r="CF2" s="5"/>
      <c r="CG2" s="5"/>
      <c r="CH2" s="5"/>
    </row>
    <row r="3" spans="2:74" ht="13.5">
      <c r="B3" s="1" t="s">
        <v>147</v>
      </c>
      <c r="AF3" s="1">
        <v>1</v>
      </c>
      <c r="AH3" s="1">
        <v>1</v>
      </c>
      <c r="AL3" s="1">
        <v>1</v>
      </c>
      <c r="AT3" s="1">
        <v>1</v>
      </c>
      <c r="AU3" s="1">
        <v>1</v>
      </c>
      <c r="AW3" s="1">
        <v>1</v>
      </c>
      <c r="BU3" s="1">
        <v>1</v>
      </c>
      <c r="BV3" s="1">
        <v>1</v>
      </c>
    </row>
    <row r="4" spans="2:83" ht="13.5">
      <c r="B4" s="1" t="s">
        <v>148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1</v>
      </c>
      <c r="BQ4" s="1">
        <v>1</v>
      </c>
      <c r="BR4" s="1">
        <v>1</v>
      </c>
      <c r="BS4" s="1">
        <v>1</v>
      </c>
      <c r="BT4" s="1">
        <v>1</v>
      </c>
      <c r="BU4" s="1">
        <v>1</v>
      </c>
      <c r="BV4" s="1">
        <v>1</v>
      </c>
      <c r="BW4" s="1">
        <v>1</v>
      </c>
      <c r="BX4" s="1">
        <v>1</v>
      </c>
      <c r="BY4" s="1">
        <v>1</v>
      </c>
      <c r="BZ4" s="1">
        <v>1</v>
      </c>
      <c r="CA4" s="1">
        <v>1</v>
      </c>
      <c r="CB4" s="1">
        <v>1</v>
      </c>
      <c r="CC4" s="1">
        <v>1</v>
      </c>
      <c r="CD4" s="1">
        <v>1</v>
      </c>
      <c r="CE4" s="1">
        <v>1</v>
      </c>
    </row>
    <row r="5" spans="1:83" ht="13.5">
      <c r="A5" s="1">
        <v>13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D5" s="1">
        <v>0</v>
      </c>
      <c r="BE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1</v>
      </c>
    </row>
    <row r="6" spans="1:83" ht="13.5">
      <c r="A6" s="1">
        <v>14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D6" s="1">
        <v>0</v>
      </c>
      <c r="BE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1</v>
      </c>
      <c r="CC6" s="1">
        <v>0</v>
      </c>
      <c r="CD6" s="1">
        <v>0</v>
      </c>
      <c r="CE6" s="1">
        <v>0</v>
      </c>
    </row>
    <row r="7" spans="1:83" ht="13.5">
      <c r="A7" s="1">
        <v>15</v>
      </c>
      <c r="B7" s="1" t="s">
        <v>13</v>
      </c>
      <c r="C7" s="1">
        <v>0</v>
      </c>
      <c r="D7" s="1">
        <v>2</v>
      </c>
      <c r="E7" s="1">
        <v>0</v>
      </c>
      <c r="F7" s="1">
        <v>0</v>
      </c>
      <c r="G7" s="1">
        <v>0</v>
      </c>
      <c r="H7" s="1">
        <v>6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1</v>
      </c>
      <c r="AY7" s="1">
        <v>0</v>
      </c>
      <c r="AZ7" s="1">
        <v>0</v>
      </c>
      <c r="BA7" s="1">
        <v>0</v>
      </c>
      <c r="BB7" s="1">
        <v>0</v>
      </c>
      <c r="BD7" s="1">
        <v>0</v>
      </c>
      <c r="BE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1</v>
      </c>
      <c r="BV7" s="1">
        <v>0</v>
      </c>
      <c r="BW7" s="1">
        <v>0</v>
      </c>
      <c r="BX7" s="1">
        <v>4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</row>
    <row r="8" spans="1:83" ht="13.5">
      <c r="A8" s="1">
        <v>16</v>
      </c>
      <c r="B8" s="1" t="s">
        <v>14</v>
      </c>
      <c r="C8" s="1">
        <v>0</v>
      </c>
      <c r="D8" s="1">
        <v>24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2</v>
      </c>
      <c r="AB8" s="1">
        <v>0</v>
      </c>
      <c r="AC8" s="1">
        <v>0</v>
      </c>
      <c r="AD8" s="1">
        <v>1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5"/>
      <c r="AM8" s="1">
        <v>0</v>
      </c>
      <c r="AN8" s="1">
        <v>0</v>
      </c>
      <c r="AO8" s="1">
        <v>0</v>
      </c>
      <c r="AP8" s="1">
        <v>0</v>
      </c>
      <c r="AQ8" s="1">
        <v>3</v>
      </c>
      <c r="AR8" s="1">
        <v>16</v>
      </c>
      <c r="AS8" s="1">
        <v>0</v>
      </c>
      <c r="AT8" s="1">
        <v>3</v>
      </c>
      <c r="AU8" s="1">
        <v>5</v>
      </c>
      <c r="AV8" s="1">
        <v>0</v>
      </c>
      <c r="AW8" s="1">
        <v>7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D8" s="1">
        <v>0</v>
      </c>
      <c r="BE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21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1</v>
      </c>
      <c r="BV8" s="1">
        <v>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</row>
    <row r="9" spans="1:83" ht="13.5">
      <c r="A9" s="1">
        <v>17</v>
      </c>
      <c r="B9" s="1" t="s">
        <v>15</v>
      </c>
      <c r="C9" s="1">
        <v>0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13</v>
      </c>
      <c r="Y9" s="1">
        <v>0</v>
      </c>
      <c r="Z9" s="1">
        <v>0</v>
      </c>
      <c r="AA9" s="1">
        <v>0</v>
      </c>
      <c r="AB9" s="1">
        <v>0</v>
      </c>
      <c r="AC9" s="1">
        <v>2</v>
      </c>
      <c r="AD9" s="1">
        <v>0</v>
      </c>
      <c r="AE9" s="1">
        <v>0</v>
      </c>
      <c r="AF9" s="1">
        <v>0</v>
      </c>
      <c r="AG9" s="1">
        <v>21</v>
      </c>
      <c r="AH9" s="1">
        <v>0</v>
      </c>
      <c r="AI9" s="1">
        <v>0</v>
      </c>
      <c r="AJ9" s="1">
        <v>0</v>
      </c>
      <c r="AK9" s="1">
        <v>2</v>
      </c>
      <c r="AM9" s="1">
        <v>4</v>
      </c>
      <c r="AN9" s="1">
        <v>0</v>
      </c>
      <c r="AO9" s="1">
        <v>0</v>
      </c>
      <c r="AP9" s="1">
        <v>32</v>
      </c>
      <c r="AQ9" s="1">
        <v>19</v>
      </c>
      <c r="AR9" s="1">
        <v>25</v>
      </c>
      <c r="AS9" s="1">
        <v>1</v>
      </c>
      <c r="AT9" s="1">
        <v>0</v>
      </c>
      <c r="AU9" s="1">
        <v>2</v>
      </c>
      <c r="AV9" s="1">
        <v>0</v>
      </c>
      <c r="AW9" s="1">
        <v>1</v>
      </c>
      <c r="AX9" s="1">
        <v>7</v>
      </c>
      <c r="AY9" s="1">
        <v>0</v>
      </c>
      <c r="AZ9" s="1">
        <v>0</v>
      </c>
      <c r="BA9" s="1">
        <v>0</v>
      </c>
      <c r="BB9" s="1">
        <v>0</v>
      </c>
      <c r="BD9" s="1">
        <v>0</v>
      </c>
      <c r="BE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11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1</v>
      </c>
      <c r="BW9" s="1">
        <v>1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</row>
    <row r="10" spans="1:83" ht="13.5">
      <c r="A10" s="1">
        <v>18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45</v>
      </c>
      <c r="AJ10" s="1">
        <v>9</v>
      </c>
      <c r="AK10" s="1">
        <v>1</v>
      </c>
      <c r="AM10" s="1">
        <v>29</v>
      </c>
      <c r="AN10" s="1">
        <v>1</v>
      </c>
      <c r="AO10" s="1">
        <v>0</v>
      </c>
      <c r="AP10" s="1">
        <v>7</v>
      </c>
      <c r="AQ10" s="1">
        <v>1</v>
      </c>
      <c r="AR10" s="1">
        <v>4</v>
      </c>
      <c r="AS10" s="1">
        <v>0</v>
      </c>
      <c r="AT10" s="1">
        <v>17</v>
      </c>
      <c r="AU10" s="1">
        <v>3</v>
      </c>
      <c r="AV10" s="1">
        <v>0</v>
      </c>
      <c r="AW10" s="1">
        <v>5</v>
      </c>
      <c r="AX10" s="1">
        <v>13</v>
      </c>
      <c r="AY10" s="1">
        <v>0</v>
      </c>
      <c r="AZ10" s="1">
        <v>0</v>
      </c>
      <c r="BA10" s="1">
        <v>1</v>
      </c>
      <c r="BB10" s="1">
        <v>0</v>
      </c>
      <c r="BD10" s="1">
        <v>1</v>
      </c>
      <c r="BE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1</v>
      </c>
      <c r="BL10" s="1">
        <v>0</v>
      </c>
      <c r="BM10" s="1">
        <v>0</v>
      </c>
      <c r="BN10" s="1">
        <v>1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2</v>
      </c>
      <c r="BW10" s="1">
        <v>0</v>
      </c>
      <c r="BX10" s="1">
        <v>1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</row>
    <row r="11" spans="1:83" ht="13.5">
      <c r="A11" s="1">
        <v>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0</v>
      </c>
      <c r="AF11" s="1">
        <v>10</v>
      </c>
      <c r="AG11" s="1">
        <v>1</v>
      </c>
      <c r="AH11" s="1">
        <v>11</v>
      </c>
      <c r="AI11" s="1">
        <v>29</v>
      </c>
      <c r="AJ11" s="1">
        <v>9</v>
      </c>
      <c r="AK11" s="1">
        <v>2</v>
      </c>
      <c r="AM11" s="1">
        <v>3</v>
      </c>
      <c r="AN11" s="1">
        <v>11</v>
      </c>
      <c r="AO11" s="1">
        <v>2</v>
      </c>
      <c r="AP11" s="1">
        <v>8</v>
      </c>
      <c r="AQ11" s="1">
        <v>3</v>
      </c>
      <c r="AR11" s="1">
        <v>0</v>
      </c>
      <c r="AS11" s="1">
        <v>0</v>
      </c>
      <c r="AT11" s="1">
        <v>0</v>
      </c>
      <c r="AU11" s="1">
        <v>3</v>
      </c>
      <c r="AV11" s="1">
        <v>0</v>
      </c>
      <c r="AW11" s="1">
        <v>10</v>
      </c>
      <c r="AX11" s="1">
        <v>1</v>
      </c>
      <c r="AY11" s="1">
        <v>1</v>
      </c>
      <c r="AZ11" s="1">
        <v>0</v>
      </c>
      <c r="BA11" s="1">
        <v>0</v>
      </c>
      <c r="BB11" s="1">
        <v>0</v>
      </c>
      <c r="BD11" s="1">
        <v>0</v>
      </c>
      <c r="BE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25</v>
      </c>
      <c r="BV11" s="1">
        <v>12</v>
      </c>
      <c r="BW11" s="1">
        <v>0</v>
      </c>
      <c r="BX11" s="1">
        <v>22</v>
      </c>
      <c r="BY11" s="1">
        <v>1</v>
      </c>
      <c r="BZ11" s="1">
        <v>9</v>
      </c>
      <c r="CA11" s="1">
        <v>14</v>
      </c>
      <c r="CB11" s="1">
        <v>0</v>
      </c>
      <c r="CC11" s="1">
        <v>0</v>
      </c>
      <c r="CD11" s="1">
        <v>0</v>
      </c>
      <c r="CE11" s="1">
        <v>0</v>
      </c>
    </row>
    <row r="12" spans="1:83" ht="13.5">
      <c r="A12" s="1">
        <v>20</v>
      </c>
      <c r="B12" s="1" t="s">
        <v>18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2</v>
      </c>
      <c r="AC12" s="1">
        <v>1</v>
      </c>
      <c r="AD12" s="1">
        <v>0</v>
      </c>
      <c r="AE12" s="1">
        <v>0</v>
      </c>
      <c r="AF12" s="1">
        <v>14</v>
      </c>
      <c r="AG12" s="1">
        <v>2</v>
      </c>
      <c r="AH12" s="1">
        <v>7</v>
      </c>
      <c r="AI12" s="1">
        <v>8</v>
      </c>
      <c r="AJ12" s="1">
        <v>6</v>
      </c>
      <c r="AK12" s="1">
        <v>1</v>
      </c>
      <c r="AM12" s="1">
        <v>2</v>
      </c>
      <c r="AN12" s="1">
        <v>1</v>
      </c>
      <c r="AO12" s="1">
        <v>0</v>
      </c>
      <c r="AP12" s="1">
        <v>5</v>
      </c>
      <c r="AQ12" s="1">
        <v>3</v>
      </c>
      <c r="AR12" s="1">
        <v>0</v>
      </c>
      <c r="AS12" s="1">
        <v>0</v>
      </c>
      <c r="AT12" s="1">
        <v>7</v>
      </c>
      <c r="AU12" s="1">
        <v>3</v>
      </c>
      <c r="AV12" s="1">
        <v>0</v>
      </c>
      <c r="AW12" s="1">
        <v>3</v>
      </c>
      <c r="AX12" s="1">
        <v>6</v>
      </c>
      <c r="AY12" s="1">
        <v>1</v>
      </c>
      <c r="AZ12" s="1">
        <v>0</v>
      </c>
      <c r="BA12" s="1">
        <v>0</v>
      </c>
      <c r="BB12" s="1">
        <v>0</v>
      </c>
      <c r="BD12" s="1">
        <v>0</v>
      </c>
      <c r="BE12" s="1">
        <v>0</v>
      </c>
      <c r="BG12" s="1">
        <v>0</v>
      </c>
      <c r="BH12" s="1">
        <v>0</v>
      </c>
      <c r="BI12" s="1">
        <v>0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6</v>
      </c>
      <c r="BV12" s="1">
        <v>4</v>
      </c>
      <c r="BW12" s="1">
        <v>4</v>
      </c>
      <c r="BX12" s="1">
        <v>3</v>
      </c>
      <c r="BY12" s="1">
        <v>0</v>
      </c>
      <c r="BZ12" s="1">
        <v>13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</row>
    <row r="13" spans="1:83" ht="13.5">
      <c r="A13" s="1">
        <v>21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6</v>
      </c>
      <c r="AG13" s="1">
        <v>3</v>
      </c>
      <c r="AH13" s="1">
        <v>6</v>
      </c>
      <c r="AI13" s="1">
        <v>4</v>
      </c>
      <c r="AJ13" s="1">
        <v>4</v>
      </c>
      <c r="AK13" s="1">
        <v>1</v>
      </c>
      <c r="AM13" s="1">
        <v>1</v>
      </c>
      <c r="AN13" s="1">
        <v>2</v>
      </c>
      <c r="AO13" s="1">
        <v>2</v>
      </c>
      <c r="AP13" s="1">
        <v>4</v>
      </c>
      <c r="AQ13" s="1">
        <v>11</v>
      </c>
      <c r="AR13" s="1">
        <v>2</v>
      </c>
      <c r="AS13" s="1">
        <v>1</v>
      </c>
      <c r="AT13" s="1">
        <v>6</v>
      </c>
      <c r="AU13" s="1">
        <v>6</v>
      </c>
      <c r="AV13" s="1">
        <v>0</v>
      </c>
      <c r="AW13" s="1">
        <v>8</v>
      </c>
      <c r="AX13" s="1">
        <v>12</v>
      </c>
      <c r="AY13" s="1">
        <v>1</v>
      </c>
      <c r="AZ13" s="1">
        <v>1</v>
      </c>
      <c r="BA13" s="1">
        <v>0</v>
      </c>
      <c r="BB13" s="1">
        <v>0</v>
      </c>
      <c r="BD13" s="1">
        <v>0</v>
      </c>
      <c r="BE13" s="1">
        <v>0</v>
      </c>
      <c r="BG13" s="1">
        <v>0</v>
      </c>
      <c r="BH13" s="1">
        <v>1</v>
      </c>
      <c r="BI13" s="1">
        <v>0</v>
      </c>
      <c r="BJ13" s="1">
        <v>6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5</v>
      </c>
      <c r="BV13" s="1">
        <v>8</v>
      </c>
      <c r="BW13" s="1">
        <v>1</v>
      </c>
      <c r="BX13" s="1">
        <v>1</v>
      </c>
      <c r="BY13" s="1">
        <v>0</v>
      </c>
      <c r="BZ13" s="1">
        <v>1</v>
      </c>
      <c r="CA13" s="1">
        <v>0</v>
      </c>
      <c r="CB13" s="1">
        <v>8</v>
      </c>
      <c r="CC13" s="1">
        <v>0</v>
      </c>
      <c r="CD13" s="1">
        <v>0</v>
      </c>
      <c r="CE13" s="1">
        <v>4</v>
      </c>
    </row>
    <row r="14" spans="1:83" ht="13.5">
      <c r="A14" s="1">
        <v>22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M14" s="1">
        <v>4</v>
      </c>
      <c r="AN14" s="1">
        <v>3</v>
      </c>
      <c r="AO14" s="1">
        <v>0</v>
      </c>
      <c r="AP14" s="1">
        <v>4</v>
      </c>
      <c r="AQ14" s="1">
        <v>7</v>
      </c>
      <c r="AR14" s="1">
        <v>2</v>
      </c>
      <c r="AS14" s="1">
        <v>0</v>
      </c>
      <c r="AT14" s="1">
        <v>7</v>
      </c>
      <c r="AU14" s="1">
        <v>7</v>
      </c>
      <c r="AV14" s="1">
        <v>0</v>
      </c>
      <c r="AW14" s="1">
        <v>2</v>
      </c>
      <c r="AX14" s="1">
        <v>9</v>
      </c>
      <c r="AY14" s="1">
        <v>0</v>
      </c>
      <c r="AZ14" s="1">
        <v>0</v>
      </c>
      <c r="BA14" s="1">
        <v>0</v>
      </c>
      <c r="BB14" s="1">
        <v>0</v>
      </c>
      <c r="BD14" s="1">
        <v>1</v>
      </c>
      <c r="BE14" s="1">
        <v>0</v>
      </c>
      <c r="BG14" s="1">
        <v>18</v>
      </c>
      <c r="BH14" s="1">
        <v>1</v>
      </c>
      <c r="BI14" s="1">
        <v>0</v>
      </c>
      <c r="BJ14" s="1">
        <v>11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8</v>
      </c>
      <c r="BV14" s="1">
        <v>1</v>
      </c>
      <c r="BW14" s="1">
        <v>0</v>
      </c>
      <c r="BX14" s="1">
        <v>0</v>
      </c>
      <c r="BY14" s="1">
        <v>0</v>
      </c>
      <c r="BZ14" s="1">
        <v>0</v>
      </c>
      <c r="CA14" s="1">
        <v>1</v>
      </c>
      <c r="CB14" s="1">
        <v>1</v>
      </c>
      <c r="CC14" s="1">
        <v>0</v>
      </c>
      <c r="CD14" s="1">
        <v>1</v>
      </c>
      <c r="CE14" s="1">
        <v>1</v>
      </c>
    </row>
    <row r="15" spans="1:83" ht="13.5">
      <c r="A15" s="1">
        <v>23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">
        <v>0</v>
      </c>
      <c r="AJ15" s="1">
        <v>2</v>
      </c>
      <c r="AK15" s="1">
        <v>1</v>
      </c>
      <c r="AM15" s="1">
        <v>1</v>
      </c>
      <c r="AN15" s="1">
        <v>0</v>
      </c>
      <c r="AO15" s="1">
        <v>1</v>
      </c>
      <c r="AP15" s="1">
        <v>2</v>
      </c>
      <c r="AQ15" s="1">
        <v>5</v>
      </c>
      <c r="AR15" s="1">
        <v>3</v>
      </c>
      <c r="AS15" s="1">
        <v>1</v>
      </c>
      <c r="AT15" s="1">
        <v>4</v>
      </c>
      <c r="AU15" s="1">
        <v>8</v>
      </c>
      <c r="AV15" s="1">
        <v>10</v>
      </c>
      <c r="AW15" s="1">
        <v>1</v>
      </c>
      <c r="AX15" s="1">
        <v>1</v>
      </c>
      <c r="AY15" s="1">
        <v>1</v>
      </c>
      <c r="AZ15" s="1">
        <v>9</v>
      </c>
      <c r="BA15" s="1">
        <v>7</v>
      </c>
      <c r="BB15" s="1">
        <v>2</v>
      </c>
      <c r="BD15" s="1">
        <v>10</v>
      </c>
      <c r="BE15" s="1">
        <v>0</v>
      </c>
      <c r="BG15" s="1">
        <v>3</v>
      </c>
      <c r="BH15" s="1">
        <v>2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</v>
      </c>
      <c r="BS15" s="1">
        <v>4</v>
      </c>
      <c r="BT15" s="1">
        <v>4</v>
      </c>
      <c r="BU15" s="1">
        <v>0</v>
      </c>
      <c r="BV15" s="1">
        <v>1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1</v>
      </c>
      <c r="CE15" s="1">
        <v>1</v>
      </c>
    </row>
    <row r="16" spans="1:83" ht="13.5">
      <c r="A16" s="1">
        <v>24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0</v>
      </c>
      <c r="N16" s="1">
        <v>2</v>
      </c>
      <c r="O16" s="1">
        <v>0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">
        <v>1</v>
      </c>
      <c r="AJ16" s="1">
        <v>1</v>
      </c>
      <c r="AK16" s="1">
        <v>0</v>
      </c>
      <c r="AM16" s="1">
        <v>1</v>
      </c>
      <c r="AN16" s="1">
        <v>2</v>
      </c>
      <c r="AO16" s="1">
        <v>0</v>
      </c>
      <c r="AP16" s="1">
        <v>6</v>
      </c>
      <c r="AQ16" s="1">
        <v>3</v>
      </c>
      <c r="AR16" s="1">
        <v>15</v>
      </c>
      <c r="AS16" s="1">
        <v>26</v>
      </c>
      <c r="AT16" s="1">
        <v>1</v>
      </c>
      <c r="AU16" s="1">
        <v>3</v>
      </c>
      <c r="AV16" s="1">
        <v>13</v>
      </c>
      <c r="AW16" s="1">
        <v>0</v>
      </c>
      <c r="AX16" s="1">
        <v>8</v>
      </c>
      <c r="AY16" s="1">
        <v>4</v>
      </c>
      <c r="AZ16" s="1">
        <v>1</v>
      </c>
      <c r="BA16" s="1">
        <v>0</v>
      </c>
      <c r="BB16" s="1">
        <v>0</v>
      </c>
      <c r="BD16" s="1">
        <v>0</v>
      </c>
      <c r="BE16" s="1">
        <v>0</v>
      </c>
      <c r="BG16" s="1">
        <v>0</v>
      </c>
      <c r="BH16" s="1">
        <v>0</v>
      </c>
      <c r="BI16" s="1">
        <v>0</v>
      </c>
      <c r="BJ16" s="1">
        <v>1</v>
      </c>
      <c r="BK16" s="1">
        <v>1</v>
      </c>
      <c r="BL16" s="1">
        <v>5</v>
      </c>
      <c r="BM16" s="1">
        <v>3</v>
      </c>
      <c r="BN16" s="1">
        <v>7</v>
      </c>
      <c r="BO16" s="1">
        <v>19</v>
      </c>
      <c r="BP16" s="1">
        <v>4</v>
      </c>
      <c r="BQ16" s="1">
        <v>37</v>
      </c>
      <c r="BR16" s="1">
        <v>17</v>
      </c>
      <c r="BS16" s="1">
        <v>2</v>
      </c>
      <c r="BT16" s="1">
        <v>6</v>
      </c>
      <c r="BU16" s="1">
        <v>0</v>
      </c>
      <c r="BV16" s="1">
        <v>0</v>
      </c>
      <c r="BW16" s="1">
        <v>0</v>
      </c>
      <c r="BX16" s="1">
        <v>0</v>
      </c>
      <c r="BY16" s="1">
        <v>4</v>
      </c>
      <c r="BZ16" s="1">
        <v>0</v>
      </c>
      <c r="CA16" s="1">
        <v>0</v>
      </c>
      <c r="CB16" s="1">
        <v>0</v>
      </c>
      <c r="CC16" s="1">
        <v>3</v>
      </c>
      <c r="CD16" s="1">
        <v>1</v>
      </c>
      <c r="CE16" s="1">
        <v>6</v>
      </c>
    </row>
    <row r="17" spans="1:83" ht="13.5">
      <c r="A17" s="1">
        <v>25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0</v>
      </c>
      <c r="K17" s="1">
        <v>11</v>
      </c>
      <c r="L17" s="1">
        <v>0</v>
      </c>
      <c r="M17" s="1">
        <v>2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</v>
      </c>
      <c r="AD17" s="1">
        <v>1</v>
      </c>
      <c r="AE17" s="1">
        <v>1</v>
      </c>
      <c r="AF17" s="1">
        <v>1</v>
      </c>
      <c r="AG17" s="1">
        <v>0</v>
      </c>
      <c r="AH17" s="1">
        <v>0</v>
      </c>
      <c r="AI17" s="1">
        <v>0</v>
      </c>
      <c r="AJ17" s="1">
        <v>3</v>
      </c>
      <c r="AK17" s="1">
        <v>4</v>
      </c>
      <c r="AM17" s="1">
        <v>0</v>
      </c>
      <c r="AN17" s="1">
        <v>5</v>
      </c>
      <c r="AO17" s="1">
        <v>5</v>
      </c>
      <c r="AP17" s="1">
        <v>1</v>
      </c>
      <c r="AQ17" s="1">
        <v>13</v>
      </c>
      <c r="AR17" s="1">
        <v>12</v>
      </c>
      <c r="AS17" s="1">
        <v>10</v>
      </c>
      <c r="AT17" s="1">
        <v>13</v>
      </c>
      <c r="AU17" s="1">
        <v>10</v>
      </c>
      <c r="AV17" s="1">
        <v>0</v>
      </c>
      <c r="AW17" s="1">
        <v>9</v>
      </c>
      <c r="AX17" s="1">
        <v>5</v>
      </c>
      <c r="AY17" s="1">
        <v>0</v>
      </c>
      <c r="AZ17" s="1">
        <v>1</v>
      </c>
      <c r="BA17" s="1">
        <v>12</v>
      </c>
      <c r="BB17" s="1">
        <v>17</v>
      </c>
      <c r="BD17" s="1">
        <v>0</v>
      </c>
      <c r="BE17" s="1">
        <v>0</v>
      </c>
      <c r="BG17" s="1">
        <v>9</v>
      </c>
      <c r="BH17" s="1">
        <v>20</v>
      </c>
      <c r="BI17" s="1">
        <v>0</v>
      </c>
      <c r="BJ17" s="1">
        <v>1</v>
      </c>
      <c r="BK17" s="1">
        <v>29</v>
      </c>
      <c r="BL17" s="1">
        <v>9</v>
      </c>
      <c r="BM17" s="1">
        <v>25</v>
      </c>
      <c r="BN17" s="1">
        <v>9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</v>
      </c>
      <c r="BU17" s="1">
        <v>3</v>
      </c>
      <c r="BV17" s="1">
        <v>8</v>
      </c>
      <c r="BW17" s="1">
        <v>1</v>
      </c>
      <c r="BX17" s="1">
        <v>12</v>
      </c>
      <c r="BY17" s="1">
        <v>12</v>
      </c>
      <c r="BZ17" s="1">
        <v>4</v>
      </c>
      <c r="CA17" s="1">
        <v>6</v>
      </c>
      <c r="CB17" s="1">
        <v>2</v>
      </c>
      <c r="CC17" s="1">
        <v>18</v>
      </c>
      <c r="CD17" s="1">
        <v>2</v>
      </c>
      <c r="CE17" s="1">
        <v>7</v>
      </c>
    </row>
    <row r="18" spans="1:83" ht="13.5">
      <c r="A18" s="1">
        <v>26</v>
      </c>
      <c r="B18" s="1" t="s">
        <v>24</v>
      </c>
      <c r="C18" s="1">
        <v>3</v>
      </c>
      <c r="D18" s="1">
        <v>0</v>
      </c>
      <c r="E18" s="1">
        <v>0</v>
      </c>
      <c r="F18" s="1">
        <v>1</v>
      </c>
      <c r="G18" s="1">
        <v>4</v>
      </c>
      <c r="H18" s="1">
        <v>4</v>
      </c>
      <c r="I18" s="1">
        <v>8</v>
      </c>
      <c r="J18" s="1">
        <v>1</v>
      </c>
      <c r="K18" s="1">
        <v>1</v>
      </c>
      <c r="L18" s="1">
        <v>2</v>
      </c>
      <c r="M18" s="1">
        <v>6</v>
      </c>
      <c r="N18" s="1">
        <v>0</v>
      </c>
      <c r="O18" s="1">
        <v>0</v>
      </c>
      <c r="P18" s="1">
        <v>2</v>
      </c>
      <c r="Q18" s="1">
        <v>1</v>
      </c>
      <c r="R18" s="1">
        <v>0</v>
      </c>
      <c r="S18" s="1">
        <v>1</v>
      </c>
      <c r="T18" s="1">
        <v>0</v>
      </c>
      <c r="U18" s="1">
        <v>7</v>
      </c>
      <c r="V18" s="1">
        <v>0</v>
      </c>
      <c r="W18" s="1">
        <v>0</v>
      </c>
      <c r="X18" s="1">
        <v>1</v>
      </c>
      <c r="Y18" s="1">
        <v>0</v>
      </c>
      <c r="Z18" s="1">
        <v>5</v>
      </c>
      <c r="AA18" s="1">
        <v>1</v>
      </c>
      <c r="AB18" s="1">
        <v>13</v>
      </c>
      <c r="AC18" s="1">
        <v>12</v>
      </c>
      <c r="AD18" s="1">
        <v>6</v>
      </c>
      <c r="AE18" s="1">
        <v>2</v>
      </c>
      <c r="AF18" s="1">
        <v>2</v>
      </c>
      <c r="AG18" s="1">
        <v>0</v>
      </c>
      <c r="AH18" s="1">
        <v>1</v>
      </c>
      <c r="AI18" s="1">
        <v>0</v>
      </c>
      <c r="AJ18" s="1">
        <v>2</v>
      </c>
      <c r="AK18" s="1">
        <v>8</v>
      </c>
      <c r="AM18" s="1">
        <v>6</v>
      </c>
      <c r="AN18" s="1">
        <v>6</v>
      </c>
      <c r="AO18" s="1">
        <v>4</v>
      </c>
      <c r="AP18" s="1">
        <v>15</v>
      </c>
      <c r="AQ18" s="1">
        <v>39</v>
      </c>
      <c r="AR18" s="1">
        <v>14</v>
      </c>
      <c r="AS18" s="1">
        <v>9</v>
      </c>
      <c r="AT18" s="1">
        <v>3</v>
      </c>
      <c r="AU18" s="1">
        <v>13</v>
      </c>
      <c r="AV18" s="1">
        <v>11</v>
      </c>
      <c r="AW18" s="1">
        <v>31</v>
      </c>
      <c r="AX18" s="1">
        <v>6</v>
      </c>
      <c r="AY18" s="1">
        <v>8</v>
      </c>
      <c r="AZ18" s="1">
        <v>13</v>
      </c>
      <c r="BA18" s="1">
        <v>16</v>
      </c>
      <c r="BB18" s="1">
        <v>4</v>
      </c>
      <c r="BD18" s="1">
        <v>29</v>
      </c>
      <c r="BE18" s="1">
        <v>0</v>
      </c>
      <c r="BG18" s="1">
        <v>20</v>
      </c>
      <c r="BH18" s="1">
        <v>20</v>
      </c>
      <c r="BI18" s="1">
        <v>0</v>
      </c>
      <c r="BJ18" s="1">
        <v>3</v>
      </c>
      <c r="BK18" s="1">
        <v>7</v>
      </c>
      <c r="BL18" s="1">
        <v>1</v>
      </c>
      <c r="BM18" s="1">
        <v>0</v>
      </c>
      <c r="BN18" s="1">
        <v>0</v>
      </c>
      <c r="BO18" s="1">
        <v>0</v>
      </c>
      <c r="BP18" s="1">
        <v>0</v>
      </c>
      <c r="BQ18" s="1">
        <v>4</v>
      </c>
      <c r="BR18" s="1">
        <v>11</v>
      </c>
      <c r="BS18" s="1">
        <v>1</v>
      </c>
      <c r="BT18" s="1">
        <v>6</v>
      </c>
      <c r="BU18" s="1">
        <v>22</v>
      </c>
      <c r="BV18" s="1">
        <v>12</v>
      </c>
      <c r="BW18" s="1">
        <v>6</v>
      </c>
      <c r="BX18" s="1">
        <v>12</v>
      </c>
      <c r="BY18" s="1">
        <v>3</v>
      </c>
      <c r="BZ18" s="1">
        <v>6</v>
      </c>
      <c r="CA18" s="1">
        <v>4</v>
      </c>
      <c r="CB18" s="1">
        <v>9</v>
      </c>
      <c r="CC18" s="1">
        <v>0</v>
      </c>
      <c r="CD18" s="1">
        <v>4</v>
      </c>
      <c r="CE18" s="1">
        <v>8</v>
      </c>
    </row>
    <row r="19" spans="1:83" ht="13.5">
      <c r="A19" s="1">
        <v>27</v>
      </c>
      <c r="B19" s="1" t="s">
        <v>25</v>
      </c>
      <c r="C19" s="1">
        <v>39</v>
      </c>
      <c r="D19" s="1">
        <v>4</v>
      </c>
      <c r="E19" s="1">
        <v>3</v>
      </c>
      <c r="F19" s="1">
        <v>1</v>
      </c>
      <c r="G19" s="1">
        <v>17</v>
      </c>
      <c r="H19" s="1">
        <v>4</v>
      </c>
      <c r="I19" s="1">
        <v>1</v>
      </c>
      <c r="J19" s="1">
        <v>0</v>
      </c>
      <c r="K19" s="1">
        <v>2</v>
      </c>
      <c r="L19" s="1">
        <v>2</v>
      </c>
      <c r="M19" s="1">
        <v>0</v>
      </c>
      <c r="N19" s="1">
        <v>4</v>
      </c>
      <c r="O19" s="1">
        <v>0</v>
      </c>
      <c r="P19" s="1">
        <v>11</v>
      </c>
      <c r="Q19" s="1">
        <v>6</v>
      </c>
      <c r="R19" s="1">
        <v>3</v>
      </c>
      <c r="S19" s="1">
        <v>3</v>
      </c>
      <c r="T19" s="1">
        <v>0</v>
      </c>
      <c r="U19" s="1">
        <v>2</v>
      </c>
      <c r="V19" s="1">
        <v>7</v>
      </c>
      <c r="W19" s="1">
        <v>3</v>
      </c>
      <c r="X19" s="1">
        <v>3</v>
      </c>
      <c r="Y19" s="1">
        <v>12</v>
      </c>
      <c r="Z19" s="1">
        <v>3</v>
      </c>
      <c r="AA19" s="1">
        <v>19</v>
      </c>
      <c r="AB19" s="1">
        <v>2</v>
      </c>
      <c r="AC19" s="1">
        <v>2</v>
      </c>
      <c r="AD19" s="1">
        <v>2</v>
      </c>
      <c r="AE19" s="1">
        <v>2</v>
      </c>
      <c r="AF19" s="1">
        <v>7</v>
      </c>
      <c r="AG19" s="1">
        <v>7</v>
      </c>
      <c r="AH19" s="1">
        <v>1</v>
      </c>
      <c r="AI19" s="1">
        <v>11</v>
      </c>
      <c r="AJ19" s="1">
        <v>15</v>
      </c>
      <c r="AK19" s="1">
        <v>3</v>
      </c>
      <c r="AM19" s="1">
        <v>4</v>
      </c>
      <c r="AN19" s="1">
        <v>4</v>
      </c>
      <c r="AO19" s="1">
        <v>5</v>
      </c>
      <c r="AP19" s="1">
        <v>20</v>
      </c>
      <c r="AQ19" s="1">
        <v>29</v>
      </c>
      <c r="AR19" s="1">
        <v>5</v>
      </c>
      <c r="AS19" s="1">
        <v>2</v>
      </c>
      <c r="AT19" s="1">
        <v>24</v>
      </c>
      <c r="AU19" s="1">
        <v>41</v>
      </c>
      <c r="AV19" s="1">
        <v>3</v>
      </c>
      <c r="AW19" s="1">
        <v>13</v>
      </c>
      <c r="AX19" s="1">
        <v>14</v>
      </c>
      <c r="AY19" s="1">
        <v>3</v>
      </c>
      <c r="AZ19" s="1">
        <v>3</v>
      </c>
      <c r="BA19" s="1">
        <v>2</v>
      </c>
      <c r="BB19" s="1">
        <v>2</v>
      </c>
      <c r="BD19" s="1">
        <v>17</v>
      </c>
      <c r="BE19" s="1">
        <v>0</v>
      </c>
      <c r="BG19" s="1">
        <v>1</v>
      </c>
      <c r="BH19" s="1">
        <v>10</v>
      </c>
      <c r="BI19" s="1">
        <v>0</v>
      </c>
      <c r="BJ19" s="1">
        <v>0</v>
      </c>
      <c r="BK19" s="1">
        <v>0</v>
      </c>
      <c r="BL19" s="1">
        <v>0</v>
      </c>
      <c r="BM19" s="1">
        <v>2</v>
      </c>
      <c r="BN19" s="1">
        <v>0</v>
      </c>
      <c r="BO19" s="1">
        <v>3</v>
      </c>
      <c r="BP19" s="1">
        <v>1</v>
      </c>
      <c r="BQ19" s="1">
        <v>1</v>
      </c>
      <c r="BR19" s="1">
        <v>2</v>
      </c>
      <c r="BS19" s="1">
        <v>0</v>
      </c>
      <c r="BT19" s="1">
        <v>2</v>
      </c>
      <c r="BU19" s="1">
        <v>6</v>
      </c>
      <c r="BV19" s="1">
        <v>6</v>
      </c>
      <c r="BW19" s="1">
        <v>3</v>
      </c>
      <c r="BX19" s="1">
        <v>1</v>
      </c>
      <c r="BY19" s="1">
        <v>3</v>
      </c>
      <c r="BZ19" s="1">
        <v>1</v>
      </c>
      <c r="CA19" s="1">
        <v>1</v>
      </c>
      <c r="CB19" s="1">
        <v>6</v>
      </c>
      <c r="CC19" s="1">
        <v>4</v>
      </c>
      <c r="CD19" s="1">
        <v>3</v>
      </c>
      <c r="CE19" s="1">
        <v>1</v>
      </c>
    </row>
    <row r="20" spans="1:83" ht="13.5">
      <c r="A20" s="1">
        <v>28</v>
      </c>
      <c r="B20" s="1" t="s">
        <v>26</v>
      </c>
      <c r="C20" s="1">
        <v>13</v>
      </c>
      <c r="D20" s="1">
        <v>7</v>
      </c>
      <c r="E20" s="1">
        <v>11</v>
      </c>
      <c r="F20" s="1">
        <v>0</v>
      </c>
      <c r="G20" s="1">
        <v>0</v>
      </c>
      <c r="H20" s="1">
        <v>5</v>
      </c>
      <c r="I20" s="1">
        <v>0</v>
      </c>
      <c r="J20" s="1">
        <v>0</v>
      </c>
      <c r="K20" s="1">
        <v>6</v>
      </c>
      <c r="L20" s="1">
        <v>1</v>
      </c>
      <c r="M20" s="1">
        <v>2</v>
      </c>
      <c r="N20" s="1">
        <v>13</v>
      </c>
      <c r="O20" s="1">
        <v>5</v>
      </c>
      <c r="P20" s="1">
        <v>10</v>
      </c>
      <c r="Q20" s="1">
        <v>7</v>
      </c>
      <c r="R20" s="1">
        <v>2</v>
      </c>
      <c r="S20" s="1">
        <v>1</v>
      </c>
      <c r="T20" s="1">
        <v>0</v>
      </c>
      <c r="U20" s="1">
        <v>1</v>
      </c>
      <c r="V20" s="1">
        <v>2</v>
      </c>
      <c r="W20" s="1">
        <v>5</v>
      </c>
      <c r="X20" s="1">
        <v>20</v>
      </c>
      <c r="Y20" s="1">
        <v>10</v>
      </c>
      <c r="Z20" s="1">
        <v>3</v>
      </c>
      <c r="AA20" s="1">
        <v>1</v>
      </c>
      <c r="AB20" s="1">
        <v>5</v>
      </c>
      <c r="AC20" s="1">
        <v>7</v>
      </c>
      <c r="AD20" s="1">
        <v>7</v>
      </c>
      <c r="AE20" s="1">
        <v>17</v>
      </c>
      <c r="AF20" s="1">
        <v>6</v>
      </c>
      <c r="AG20" s="1">
        <v>3</v>
      </c>
      <c r="AH20" s="1">
        <v>9</v>
      </c>
      <c r="AI20" s="1">
        <v>6</v>
      </c>
      <c r="AJ20" s="1">
        <v>10</v>
      </c>
      <c r="AK20" s="1">
        <v>6</v>
      </c>
      <c r="AL20" s="5"/>
      <c r="AM20" s="1">
        <v>3</v>
      </c>
      <c r="AN20" s="1">
        <v>5</v>
      </c>
      <c r="AO20" s="1">
        <v>5</v>
      </c>
      <c r="AP20" s="1">
        <v>7</v>
      </c>
      <c r="AQ20" s="1">
        <v>5</v>
      </c>
      <c r="AR20" s="1">
        <v>3</v>
      </c>
      <c r="AS20" s="1">
        <v>2</v>
      </c>
      <c r="AT20" s="1">
        <v>3</v>
      </c>
      <c r="AU20" s="1">
        <v>9</v>
      </c>
      <c r="AV20" s="1">
        <v>3</v>
      </c>
      <c r="AW20" s="1">
        <v>7</v>
      </c>
      <c r="AX20" s="1">
        <v>3</v>
      </c>
      <c r="AY20" s="1">
        <v>1</v>
      </c>
      <c r="AZ20" s="1">
        <v>2</v>
      </c>
      <c r="BA20" s="1">
        <v>1</v>
      </c>
      <c r="BB20" s="1">
        <v>1</v>
      </c>
      <c r="BD20" s="1">
        <v>11</v>
      </c>
      <c r="BE20" s="1">
        <v>2</v>
      </c>
      <c r="BG20" s="1">
        <v>2</v>
      </c>
      <c r="BH20" s="1">
        <v>3</v>
      </c>
      <c r="BI20" s="1">
        <v>0</v>
      </c>
      <c r="BJ20" s="1">
        <v>0</v>
      </c>
      <c r="BK20" s="1">
        <v>0</v>
      </c>
      <c r="BL20" s="1">
        <v>0</v>
      </c>
      <c r="BM20" s="1">
        <v>4</v>
      </c>
      <c r="BN20" s="1">
        <v>0</v>
      </c>
      <c r="BO20" s="1">
        <v>0</v>
      </c>
      <c r="BP20" s="1">
        <v>0</v>
      </c>
      <c r="BQ20" s="1">
        <v>4</v>
      </c>
      <c r="BR20" s="1">
        <v>2</v>
      </c>
      <c r="BS20" s="1">
        <v>0</v>
      </c>
      <c r="BT20" s="1">
        <v>10</v>
      </c>
      <c r="BU20" s="1">
        <v>4</v>
      </c>
      <c r="BV20" s="1">
        <v>4</v>
      </c>
      <c r="BW20" s="1">
        <v>2</v>
      </c>
      <c r="BX20" s="1">
        <v>2</v>
      </c>
      <c r="BY20" s="1">
        <v>3</v>
      </c>
      <c r="BZ20" s="1">
        <v>1</v>
      </c>
      <c r="CA20" s="1">
        <v>7</v>
      </c>
      <c r="CB20" s="1">
        <v>2</v>
      </c>
      <c r="CC20" s="1">
        <v>7</v>
      </c>
      <c r="CD20" s="1">
        <v>4</v>
      </c>
      <c r="CE20" s="1">
        <v>4</v>
      </c>
    </row>
    <row r="21" spans="1:83" ht="13.5">
      <c r="A21" s="1">
        <v>29</v>
      </c>
      <c r="B21" s="1" t="s">
        <v>27</v>
      </c>
      <c r="C21" s="1">
        <v>1</v>
      </c>
      <c r="D21" s="1">
        <v>1</v>
      </c>
      <c r="E21" s="1">
        <v>0</v>
      </c>
      <c r="F21" s="1">
        <v>15</v>
      </c>
      <c r="G21" s="1">
        <v>1</v>
      </c>
      <c r="H21" s="1">
        <v>4</v>
      </c>
      <c r="I21" s="1">
        <v>4</v>
      </c>
      <c r="J21" s="1">
        <v>22</v>
      </c>
      <c r="K21" s="1">
        <v>16</v>
      </c>
      <c r="L21" s="1">
        <v>6</v>
      </c>
      <c r="M21" s="1">
        <v>14</v>
      </c>
      <c r="N21" s="1">
        <v>10</v>
      </c>
      <c r="O21" s="1">
        <v>0</v>
      </c>
      <c r="P21" s="1">
        <v>8</v>
      </c>
      <c r="Q21" s="1">
        <v>1</v>
      </c>
      <c r="R21" s="1">
        <v>0</v>
      </c>
      <c r="S21" s="1">
        <v>4</v>
      </c>
      <c r="T21" s="1">
        <v>3</v>
      </c>
      <c r="U21" s="1">
        <v>0</v>
      </c>
      <c r="V21" s="1">
        <v>1</v>
      </c>
      <c r="W21" s="1">
        <v>0</v>
      </c>
      <c r="X21" s="1">
        <v>2</v>
      </c>
      <c r="Y21" s="1">
        <v>1</v>
      </c>
      <c r="Z21" s="1">
        <v>14</v>
      </c>
      <c r="AA21" s="1">
        <v>0</v>
      </c>
      <c r="AB21" s="1">
        <v>3</v>
      </c>
      <c r="AC21" s="1">
        <v>4</v>
      </c>
      <c r="AD21" s="1">
        <v>19</v>
      </c>
      <c r="AE21" s="1">
        <v>4</v>
      </c>
      <c r="AF21" s="1">
        <v>2</v>
      </c>
      <c r="AG21" s="1">
        <v>4</v>
      </c>
      <c r="AH21" s="1">
        <v>6</v>
      </c>
      <c r="AI21" s="1">
        <v>4</v>
      </c>
      <c r="AJ21" s="1">
        <v>4</v>
      </c>
      <c r="AK21" s="1">
        <v>5</v>
      </c>
      <c r="AL21" s="5"/>
      <c r="AM21" s="1">
        <v>3</v>
      </c>
      <c r="AN21" s="1">
        <v>4</v>
      </c>
      <c r="AO21" s="1">
        <v>8</v>
      </c>
      <c r="AP21" s="1">
        <v>4</v>
      </c>
      <c r="AQ21" s="1">
        <v>3</v>
      </c>
      <c r="AR21" s="1">
        <v>1</v>
      </c>
      <c r="AS21" s="1">
        <v>4</v>
      </c>
      <c r="AT21" s="1">
        <v>4</v>
      </c>
      <c r="AU21" s="1">
        <v>4</v>
      </c>
      <c r="AV21" s="1">
        <v>4</v>
      </c>
      <c r="AW21" s="1">
        <v>10</v>
      </c>
      <c r="AX21" s="1">
        <v>3</v>
      </c>
      <c r="AY21" s="1">
        <v>2</v>
      </c>
      <c r="AZ21" s="1">
        <v>4</v>
      </c>
      <c r="BA21" s="1">
        <v>0</v>
      </c>
      <c r="BB21" s="1">
        <v>1</v>
      </c>
      <c r="BD21" s="1">
        <v>1</v>
      </c>
      <c r="BE21" s="1">
        <v>0</v>
      </c>
      <c r="BG21" s="1">
        <v>1</v>
      </c>
      <c r="BH21" s="1">
        <v>7</v>
      </c>
      <c r="BI21" s="1">
        <v>0</v>
      </c>
      <c r="BJ21" s="1">
        <v>1</v>
      </c>
      <c r="BK21" s="1">
        <v>0</v>
      </c>
      <c r="BL21" s="1">
        <v>0</v>
      </c>
      <c r="BM21" s="1">
        <v>1</v>
      </c>
      <c r="BN21" s="1">
        <v>0</v>
      </c>
      <c r="BO21" s="1">
        <v>2</v>
      </c>
      <c r="BP21" s="1">
        <v>1</v>
      </c>
      <c r="BQ21" s="1">
        <v>28</v>
      </c>
      <c r="BR21" s="1">
        <v>7</v>
      </c>
      <c r="BS21" s="1">
        <v>6</v>
      </c>
      <c r="BT21" s="1">
        <v>24</v>
      </c>
      <c r="BU21" s="1">
        <v>9</v>
      </c>
      <c r="BV21" s="1">
        <v>18</v>
      </c>
      <c r="BW21" s="1">
        <v>8</v>
      </c>
      <c r="BX21" s="1">
        <v>7</v>
      </c>
      <c r="BY21" s="1">
        <v>12</v>
      </c>
      <c r="BZ21" s="1">
        <v>10</v>
      </c>
      <c r="CA21" s="1">
        <v>7</v>
      </c>
      <c r="CB21" s="1">
        <v>5</v>
      </c>
      <c r="CC21" s="1">
        <v>6</v>
      </c>
      <c r="CD21" s="1">
        <v>2</v>
      </c>
      <c r="CE21" s="1">
        <v>1</v>
      </c>
    </row>
    <row r="22" spans="1:83" ht="13.5">
      <c r="A22" s="1">
        <v>30</v>
      </c>
      <c r="B22" s="1" t="s">
        <v>28</v>
      </c>
      <c r="C22" s="1">
        <v>2</v>
      </c>
      <c r="D22" s="1">
        <v>6</v>
      </c>
      <c r="E22" s="1">
        <v>9</v>
      </c>
      <c r="F22" s="1">
        <v>14</v>
      </c>
      <c r="G22" s="1">
        <v>14</v>
      </c>
      <c r="H22" s="1">
        <v>6</v>
      </c>
      <c r="I22" s="1">
        <v>9</v>
      </c>
      <c r="J22" s="1">
        <v>3</v>
      </c>
      <c r="K22" s="1">
        <v>9</v>
      </c>
      <c r="L22" s="1">
        <v>2</v>
      </c>
      <c r="M22" s="1">
        <v>1</v>
      </c>
      <c r="N22" s="1">
        <v>6</v>
      </c>
      <c r="O22" s="1">
        <v>1</v>
      </c>
      <c r="P22" s="1">
        <v>6</v>
      </c>
      <c r="Q22" s="1">
        <v>4</v>
      </c>
      <c r="R22" s="1">
        <v>6</v>
      </c>
      <c r="S22" s="1">
        <v>1</v>
      </c>
      <c r="T22" s="1">
        <v>0</v>
      </c>
      <c r="U22" s="1">
        <v>0</v>
      </c>
      <c r="V22" s="1">
        <v>1</v>
      </c>
      <c r="W22" s="1">
        <v>1</v>
      </c>
      <c r="X22" s="1">
        <v>2</v>
      </c>
      <c r="Y22" s="1">
        <v>3</v>
      </c>
      <c r="Z22" s="1">
        <v>4</v>
      </c>
      <c r="AA22" s="1">
        <v>9</v>
      </c>
      <c r="AB22" s="1">
        <v>6</v>
      </c>
      <c r="AC22" s="1">
        <v>2</v>
      </c>
      <c r="AD22" s="1">
        <v>5</v>
      </c>
      <c r="AE22" s="1">
        <v>8</v>
      </c>
      <c r="AF22" s="1">
        <v>2</v>
      </c>
      <c r="AG22" s="1">
        <v>4</v>
      </c>
      <c r="AH22" s="1">
        <v>2</v>
      </c>
      <c r="AI22" s="1">
        <v>3</v>
      </c>
      <c r="AJ22" s="1">
        <v>4</v>
      </c>
      <c r="AK22" s="1">
        <v>9</v>
      </c>
      <c r="AL22" s="5"/>
      <c r="AM22" s="1">
        <v>7</v>
      </c>
      <c r="AN22" s="1">
        <v>15</v>
      </c>
      <c r="AO22" s="1">
        <v>15</v>
      </c>
      <c r="AP22" s="1">
        <v>6</v>
      </c>
      <c r="AQ22" s="1">
        <v>13</v>
      </c>
      <c r="AR22" s="1">
        <v>31</v>
      </c>
      <c r="AS22" s="1">
        <v>6</v>
      </c>
      <c r="AT22" s="1">
        <v>9</v>
      </c>
      <c r="AU22" s="1">
        <v>7</v>
      </c>
      <c r="AV22" s="1">
        <v>3</v>
      </c>
      <c r="AW22" s="1">
        <v>10</v>
      </c>
      <c r="AX22" s="1">
        <v>18</v>
      </c>
      <c r="AY22" s="1">
        <v>0</v>
      </c>
      <c r="AZ22" s="1">
        <v>0</v>
      </c>
      <c r="BA22" s="1">
        <v>0</v>
      </c>
      <c r="BB22" s="1">
        <v>1</v>
      </c>
      <c r="BD22" s="1">
        <v>0</v>
      </c>
      <c r="BE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1</v>
      </c>
      <c r="BM22" s="1">
        <v>9</v>
      </c>
      <c r="BN22" s="1">
        <v>1</v>
      </c>
      <c r="BO22" s="1">
        <v>25</v>
      </c>
      <c r="BP22" s="1">
        <v>8</v>
      </c>
      <c r="BQ22" s="1">
        <v>9</v>
      </c>
      <c r="BR22" s="1">
        <v>8</v>
      </c>
      <c r="BS22" s="1">
        <v>11</v>
      </c>
      <c r="BT22" s="1">
        <v>3</v>
      </c>
      <c r="BU22" s="1">
        <v>19</v>
      </c>
      <c r="BV22" s="1">
        <v>10</v>
      </c>
      <c r="BW22" s="1">
        <v>1</v>
      </c>
      <c r="BX22" s="1">
        <v>9</v>
      </c>
      <c r="BY22" s="1">
        <v>3</v>
      </c>
      <c r="BZ22" s="1">
        <v>9</v>
      </c>
      <c r="CA22" s="1">
        <v>8</v>
      </c>
      <c r="CB22" s="1">
        <v>15</v>
      </c>
      <c r="CC22" s="1">
        <v>32</v>
      </c>
      <c r="CD22" s="1">
        <v>3</v>
      </c>
      <c r="CE22" s="1">
        <v>8</v>
      </c>
    </row>
    <row r="23" spans="1:83" ht="13.5">
      <c r="A23" s="1">
        <v>31</v>
      </c>
      <c r="B23" s="1" t="s">
        <v>29</v>
      </c>
      <c r="C23" s="1">
        <v>3</v>
      </c>
      <c r="D23" s="1">
        <v>4</v>
      </c>
      <c r="E23" s="1">
        <v>0</v>
      </c>
      <c r="F23" s="1">
        <v>1</v>
      </c>
      <c r="G23" s="1">
        <v>1</v>
      </c>
      <c r="H23" s="1">
        <v>4</v>
      </c>
      <c r="I23" s="1">
        <v>4</v>
      </c>
      <c r="J23" s="1">
        <v>2</v>
      </c>
      <c r="K23" s="1">
        <v>10</v>
      </c>
      <c r="L23" s="1">
        <v>4</v>
      </c>
      <c r="M23" s="1">
        <v>2</v>
      </c>
      <c r="N23" s="1">
        <v>18</v>
      </c>
      <c r="O23" s="1">
        <v>0</v>
      </c>
      <c r="P23" s="1">
        <v>21</v>
      </c>
      <c r="Q23" s="1">
        <v>3</v>
      </c>
      <c r="R23" s="1">
        <v>1</v>
      </c>
      <c r="S23" s="1">
        <v>1</v>
      </c>
      <c r="T23" s="1">
        <v>0</v>
      </c>
      <c r="U23" s="1">
        <v>1</v>
      </c>
      <c r="V23" s="1">
        <v>3</v>
      </c>
      <c r="W23" s="1">
        <v>2</v>
      </c>
      <c r="X23" s="1">
        <v>7</v>
      </c>
      <c r="Y23" s="1">
        <v>7</v>
      </c>
      <c r="Z23" s="1">
        <v>9</v>
      </c>
      <c r="AA23" s="1">
        <v>1</v>
      </c>
      <c r="AB23" s="1">
        <v>10</v>
      </c>
      <c r="AC23" s="1">
        <v>13</v>
      </c>
      <c r="AD23" s="1">
        <v>24</v>
      </c>
      <c r="AE23" s="1">
        <v>8</v>
      </c>
      <c r="AF23" s="1">
        <v>3</v>
      </c>
      <c r="AG23" s="1">
        <v>8</v>
      </c>
      <c r="AH23" s="1">
        <v>2</v>
      </c>
      <c r="AI23" s="1">
        <v>5</v>
      </c>
      <c r="AJ23" s="1">
        <v>5</v>
      </c>
      <c r="AK23" s="1">
        <v>7</v>
      </c>
      <c r="AL23" s="5"/>
      <c r="AM23" s="1">
        <v>18</v>
      </c>
      <c r="AN23" s="1">
        <v>22</v>
      </c>
      <c r="AO23" s="1">
        <v>17</v>
      </c>
      <c r="AP23" s="1">
        <v>28</v>
      </c>
      <c r="AQ23" s="1">
        <v>23</v>
      </c>
      <c r="AR23" s="1">
        <v>31</v>
      </c>
      <c r="AS23" s="1">
        <v>1</v>
      </c>
      <c r="AT23" s="1">
        <v>7</v>
      </c>
      <c r="AU23" s="1">
        <v>10</v>
      </c>
      <c r="AV23" s="1">
        <v>0</v>
      </c>
      <c r="AW23" s="1">
        <v>11</v>
      </c>
      <c r="AX23" s="1">
        <v>2</v>
      </c>
      <c r="AY23" s="1">
        <v>3</v>
      </c>
      <c r="AZ23" s="1">
        <v>1</v>
      </c>
      <c r="BA23" s="1">
        <v>8</v>
      </c>
      <c r="BB23" s="1">
        <v>6</v>
      </c>
      <c r="BD23" s="1">
        <v>0</v>
      </c>
      <c r="BE23" s="1">
        <v>1</v>
      </c>
      <c r="BG23" s="1">
        <v>1</v>
      </c>
      <c r="BH23" s="1">
        <v>0</v>
      </c>
      <c r="BI23" s="1">
        <v>0</v>
      </c>
      <c r="BJ23" s="1">
        <v>0</v>
      </c>
      <c r="BK23" s="1">
        <v>8</v>
      </c>
      <c r="BL23" s="1">
        <v>9</v>
      </c>
      <c r="BM23" s="1">
        <v>34</v>
      </c>
      <c r="BN23" s="1">
        <v>16</v>
      </c>
      <c r="BO23" s="1">
        <v>11</v>
      </c>
      <c r="BP23" s="1">
        <v>4</v>
      </c>
      <c r="BQ23" s="1">
        <v>10</v>
      </c>
      <c r="BR23" s="1">
        <v>0</v>
      </c>
      <c r="BS23" s="1">
        <v>3</v>
      </c>
      <c r="BT23" s="1">
        <v>1</v>
      </c>
      <c r="BU23" s="1">
        <v>17</v>
      </c>
      <c r="BV23" s="1">
        <v>6</v>
      </c>
      <c r="BW23" s="1">
        <v>8</v>
      </c>
      <c r="BX23" s="1">
        <v>10</v>
      </c>
      <c r="BY23" s="1">
        <v>23</v>
      </c>
      <c r="BZ23" s="1">
        <v>20</v>
      </c>
      <c r="CA23" s="1">
        <v>26</v>
      </c>
      <c r="CB23" s="1">
        <v>21</v>
      </c>
      <c r="CC23" s="1">
        <v>21</v>
      </c>
      <c r="CD23" s="1">
        <v>11</v>
      </c>
      <c r="CE23" s="1">
        <v>13</v>
      </c>
    </row>
    <row r="24" spans="1:83" ht="13.5">
      <c r="A24" s="1">
        <v>32</v>
      </c>
      <c r="B24" s="1" t="s">
        <v>30</v>
      </c>
      <c r="C24" s="1">
        <v>0</v>
      </c>
      <c r="D24" s="1">
        <v>1</v>
      </c>
      <c r="E24" s="1">
        <v>0</v>
      </c>
      <c r="F24" s="1">
        <v>1</v>
      </c>
      <c r="G24" s="1">
        <v>6</v>
      </c>
      <c r="H24" s="1">
        <v>1</v>
      </c>
      <c r="I24" s="1">
        <v>3</v>
      </c>
      <c r="J24" s="1">
        <v>1</v>
      </c>
      <c r="K24" s="1">
        <v>23</v>
      </c>
      <c r="L24" s="1">
        <v>0</v>
      </c>
      <c r="M24" s="1">
        <v>0</v>
      </c>
      <c r="N24" s="1">
        <v>3</v>
      </c>
      <c r="O24" s="1">
        <v>0</v>
      </c>
      <c r="P24" s="1">
        <v>25</v>
      </c>
      <c r="Q24" s="1">
        <v>0</v>
      </c>
      <c r="R24" s="1">
        <v>1</v>
      </c>
      <c r="S24" s="1">
        <v>0</v>
      </c>
      <c r="T24" s="1">
        <v>0</v>
      </c>
      <c r="U24" s="1">
        <v>1</v>
      </c>
      <c r="V24" s="1">
        <v>1</v>
      </c>
      <c r="W24" s="1">
        <v>1</v>
      </c>
      <c r="X24" s="1">
        <v>2</v>
      </c>
      <c r="Y24" s="1">
        <v>2</v>
      </c>
      <c r="Z24" s="1">
        <v>9</v>
      </c>
      <c r="AA24" s="1">
        <v>6</v>
      </c>
      <c r="AB24" s="1">
        <v>11</v>
      </c>
      <c r="AC24" s="1">
        <v>10</v>
      </c>
      <c r="AD24" s="1">
        <v>11</v>
      </c>
      <c r="AE24" s="1">
        <v>9</v>
      </c>
      <c r="AF24" s="1">
        <v>12</v>
      </c>
      <c r="AG24" s="1">
        <v>14</v>
      </c>
      <c r="AH24" s="1">
        <v>11</v>
      </c>
      <c r="AI24" s="1">
        <v>18</v>
      </c>
      <c r="AJ24" s="1">
        <v>19</v>
      </c>
      <c r="AK24" s="1">
        <v>11</v>
      </c>
      <c r="AM24" s="1">
        <v>23</v>
      </c>
      <c r="AN24" s="1">
        <v>23</v>
      </c>
      <c r="AO24" s="1">
        <v>35</v>
      </c>
      <c r="AP24" s="1">
        <v>9</v>
      </c>
      <c r="AQ24" s="1">
        <v>10</v>
      </c>
      <c r="AR24" s="1">
        <v>3</v>
      </c>
      <c r="AS24" s="1">
        <v>2</v>
      </c>
      <c r="AT24" s="1">
        <v>5</v>
      </c>
      <c r="AU24" s="1">
        <v>7</v>
      </c>
      <c r="AV24" s="1">
        <v>4</v>
      </c>
      <c r="AW24" s="1">
        <v>5</v>
      </c>
      <c r="AX24" s="1">
        <v>7</v>
      </c>
      <c r="AY24" s="1">
        <v>16</v>
      </c>
      <c r="AZ24" s="1">
        <v>7</v>
      </c>
      <c r="BA24" s="1">
        <v>9</v>
      </c>
      <c r="BB24" s="1">
        <v>14</v>
      </c>
      <c r="BD24" s="1">
        <v>1</v>
      </c>
      <c r="BE24" s="1">
        <v>0</v>
      </c>
      <c r="BG24" s="1">
        <v>3</v>
      </c>
      <c r="BH24" s="1">
        <v>2</v>
      </c>
      <c r="BI24" s="1">
        <v>0</v>
      </c>
      <c r="BJ24" s="1">
        <v>1</v>
      </c>
      <c r="BK24" s="1">
        <v>13</v>
      </c>
      <c r="BL24" s="1">
        <v>27</v>
      </c>
      <c r="BM24" s="1">
        <v>5</v>
      </c>
      <c r="BN24" s="1">
        <v>14</v>
      </c>
      <c r="BO24" s="1">
        <v>4</v>
      </c>
      <c r="BP24" s="1">
        <v>2</v>
      </c>
      <c r="BQ24" s="1">
        <v>1</v>
      </c>
      <c r="BR24" s="1">
        <v>2</v>
      </c>
      <c r="BS24" s="1">
        <v>0</v>
      </c>
      <c r="BT24" s="1">
        <v>0</v>
      </c>
      <c r="BU24" s="1">
        <v>12</v>
      </c>
      <c r="BV24" s="1">
        <v>29</v>
      </c>
      <c r="BW24" s="1">
        <v>25</v>
      </c>
      <c r="BX24" s="1">
        <v>32</v>
      </c>
      <c r="BY24" s="1">
        <v>14</v>
      </c>
      <c r="BZ24" s="1">
        <v>24</v>
      </c>
      <c r="CA24" s="1">
        <v>19</v>
      </c>
      <c r="CB24" s="1">
        <v>25</v>
      </c>
      <c r="CC24" s="1">
        <v>16</v>
      </c>
      <c r="CD24" s="1">
        <v>17</v>
      </c>
      <c r="CE24" s="1">
        <v>12</v>
      </c>
    </row>
    <row r="25" spans="1:83" ht="13.5">
      <c r="A25" s="1">
        <v>33</v>
      </c>
      <c r="B25" s="1" t="s">
        <v>31</v>
      </c>
      <c r="C25" s="1">
        <v>3</v>
      </c>
      <c r="D25" s="1">
        <v>8</v>
      </c>
      <c r="E25" s="1">
        <v>7</v>
      </c>
      <c r="F25" s="1">
        <v>3</v>
      </c>
      <c r="G25" s="1">
        <v>5</v>
      </c>
      <c r="H25" s="1">
        <v>1</v>
      </c>
      <c r="I25" s="1">
        <v>0</v>
      </c>
      <c r="J25" s="1">
        <v>0</v>
      </c>
      <c r="K25" s="1">
        <v>3</v>
      </c>
      <c r="L25" s="1">
        <v>0</v>
      </c>
      <c r="M25" s="1">
        <v>0</v>
      </c>
      <c r="N25" s="1">
        <v>2</v>
      </c>
      <c r="O25" s="1">
        <v>0</v>
      </c>
      <c r="P25" s="1">
        <v>3</v>
      </c>
      <c r="Q25" s="1">
        <v>1</v>
      </c>
      <c r="R25" s="1">
        <v>0</v>
      </c>
      <c r="S25" s="1">
        <v>2</v>
      </c>
      <c r="T25" s="1">
        <v>1</v>
      </c>
      <c r="U25" s="1">
        <v>4</v>
      </c>
      <c r="V25" s="1">
        <v>3</v>
      </c>
      <c r="W25" s="1">
        <v>5</v>
      </c>
      <c r="X25" s="1">
        <v>0</v>
      </c>
      <c r="Y25" s="1">
        <v>1</v>
      </c>
      <c r="Z25" s="1">
        <v>7</v>
      </c>
      <c r="AA25" s="1">
        <v>0</v>
      </c>
      <c r="AB25" s="1">
        <v>12</v>
      </c>
      <c r="AC25" s="1">
        <v>5</v>
      </c>
      <c r="AD25" s="1">
        <v>3</v>
      </c>
      <c r="AE25" s="1">
        <v>1</v>
      </c>
      <c r="AF25" s="1">
        <v>10</v>
      </c>
      <c r="AG25" s="1">
        <v>6</v>
      </c>
      <c r="AH25" s="1">
        <v>11</v>
      </c>
      <c r="AI25" s="1">
        <v>10</v>
      </c>
      <c r="AJ25" s="1">
        <v>9</v>
      </c>
      <c r="AK25" s="1">
        <v>5</v>
      </c>
      <c r="AL25" s="5"/>
      <c r="AM25" s="1">
        <v>33</v>
      </c>
      <c r="AN25" s="1">
        <v>31</v>
      </c>
      <c r="AO25" s="1">
        <v>32</v>
      </c>
      <c r="AP25" s="1">
        <v>9</v>
      </c>
      <c r="AQ25" s="1">
        <v>10</v>
      </c>
      <c r="AR25" s="1">
        <v>6</v>
      </c>
      <c r="AS25" s="1">
        <v>2</v>
      </c>
      <c r="AT25" s="1">
        <v>13</v>
      </c>
      <c r="AU25" s="1">
        <v>12</v>
      </c>
      <c r="AV25" s="1">
        <v>25</v>
      </c>
      <c r="AW25" s="1">
        <v>23</v>
      </c>
      <c r="AX25" s="1">
        <v>35</v>
      </c>
      <c r="AY25" s="1">
        <v>27</v>
      </c>
      <c r="AZ25" s="1">
        <v>27</v>
      </c>
      <c r="BA25" s="1">
        <v>25</v>
      </c>
      <c r="BB25" s="1">
        <v>16</v>
      </c>
      <c r="BD25" s="1">
        <v>2</v>
      </c>
      <c r="BE25" s="1">
        <v>0</v>
      </c>
      <c r="BG25" s="1">
        <v>9</v>
      </c>
      <c r="BH25" s="1">
        <v>2</v>
      </c>
      <c r="BI25" s="1">
        <v>0</v>
      </c>
      <c r="BJ25" s="1">
        <v>2</v>
      </c>
      <c r="BK25" s="1">
        <v>22</v>
      </c>
      <c r="BL25" s="1">
        <v>10</v>
      </c>
      <c r="BM25" s="1">
        <v>0</v>
      </c>
      <c r="BN25" s="1">
        <v>1</v>
      </c>
      <c r="BO25" s="1">
        <v>1</v>
      </c>
      <c r="BP25" s="1">
        <v>1</v>
      </c>
      <c r="BQ25" s="1">
        <v>2</v>
      </c>
      <c r="BR25" s="1">
        <v>0</v>
      </c>
      <c r="BS25" s="1">
        <v>0</v>
      </c>
      <c r="BT25" s="1">
        <v>2</v>
      </c>
      <c r="BU25" s="1">
        <v>18</v>
      </c>
      <c r="BV25" s="1">
        <v>25</v>
      </c>
      <c r="BW25" s="1">
        <v>15</v>
      </c>
      <c r="BX25" s="1">
        <v>14</v>
      </c>
      <c r="BY25" s="1">
        <v>13</v>
      </c>
      <c r="BZ25" s="1">
        <v>5</v>
      </c>
      <c r="CA25" s="1">
        <v>3</v>
      </c>
      <c r="CB25" s="1">
        <v>10</v>
      </c>
      <c r="CC25" s="1">
        <v>1</v>
      </c>
      <c r="CD25" s="1">
        <v>2</v>
      </c>
      <c r="CE25" s="1">
        <v>1</v>
      </c>
    </row>
    <row r="26" spans="1:83" ht="13.5">
      <c r="A26" s="1">
        <v>34</v>
      </c>
      <c r="B26" s="1" t="s">
        <v>32</v>
      </c>
      <c r="C26" s="1">
        <v>4</v>
      </c>
      <c r="D26" s="1">
        <v>3</v>
      </c>
      <c r="E26" s="1">
        <v>3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5</v>
      </c>
      <c r="L26" s="1">
        <v>4</v>
      </c>
      <c r="M26" s="1">
        <v>4</v>
      </c>
      <c r="N26" s="1">
        <v>3</v>
      </c>
      <c r="O26" s="1">
        <v>7</v>
      </c>
      <c r="P26" s="1">
        <v>3</v>
      </c>
      <c r="Q26" s="1">
        <v>3</v>
      </c>
      <c r="R26" s="1">
        <v>2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5</v>
      </c>
      <c r="Y26" s="1">
        <v>2</v>
      </c>
      <c r="Z26" s="1">
        <v>2</v>
      </c>
      <c r="AA26" s="1">
        <v>0</v>
      </c>
      <c r="AB26" s="1">
        <v>3</v>
      </c>
      <c r="AC26" s="1">
        <v>3</v>
      </c>
      <c r="AD26" s="1">
        <v>0</v>
      </c>
      <c r="AE26" s="1">
        <v>0</v>
      </c>
      <c r="AF26" s="1">
        <v>9</v>
      </c>
      <c r="AG26" s="1">
        <v>2</v>
      </c>
      <c r="AH26" s="1">
        <v>8</v>
      </c>
      <c r="AI26" s="1">
        <v>7</v>
      </c>
      <c r="AJ26" s="1">
        <v>12</v>
      </c>
      <c r="AK26" s="1">
        <v>1</v>
      </c>
      <c r="AM26" s="1">
        <v>10</v>
      </c>
      <c r="AN26" s="1">
        <v>7</v>
      </c>
      <c r="AO26" s="1">
        <v>7</v>
      </c>
      <c r="AP26" s="1">
        <v>14</v>
      </c>
      <c r="AQ26" s="1">
        <v>15</v>
      </c>
      <c r="AR26" s="1">
        <v>11</v>
      </c>
      <c r="AS26" s="1">
        <v>9</v>
      </c>
      <c r="AT26" s="1">
        <v>25</v>
      </c>
      <c r="AU26" s="1">
        <v>20</v>
      </c>
      <c r="AV26" s="1">
        <v>31</v>
      </c>
      <c r="AW26" s="1">
        <v>38</v>
      </c>
      <c r="AX26" s="1">
        <v>31</v>
      </c>
      <c r="AY26" s="1">
        <v>18</v>
      </c>
      <c r="AZ26" s="1">
        <v>20</v>
      </c>
      <c r="BA26" s="1">
        <v>10</v>
      </c>
      <c r="BB26" s="1">
        <v>6</v>
      </c>
      <c r="BD26" s="1">
        <v>4</v>
      </c>
      <c r="BE26" s="1">
        <v>0</v>
      </c>
      <c r="BG26" s="1">
        <v>11</v>
      </c>
      <c r="BH26" s="1">
        <v>11</v>
      </c>
      <c r="BI26" s="1">
        <v>0</v>
      </c>
      <c r="BJ26" s="1">
        <v>2</v>
      </c>
      <c r="BK26" s="1">
        <v>4</v>
      </c>
      <c r="BL26" s="1">
        <v>16</v>
      </c>
      <c r="BM26" s="1">
        <v>5</v>
      </c>
      <c r="BN26" s="1">
        <v>5</v>
      </c>
      <c r="BO26" s="1">
        <v>0</v>
      </c>
      <c r="BP26" s="1">
        <v>1</v>
      </c>
      <c r="BQ26" s="1">
        <v>3</v>
      </c>
      <c r="BR26" s="1">
        <v>1</v>
      </c>
      <c r="BS26" s="1">
        <v>0</v>
      </c>
      <c r="BT26" s="1">
        <v>4</v>
      </c>
      <c r="BU26" s="1">
        <v>29</v>
      </c>
      <c r="BV26" s="1">
        <v>18</v>
      </c>
      <c r="BW26" s="1">
        <v>12</v>
      </c>
      <c r="BX26" s="1">
        <v>1</v>
      </c>
      <c r="BY26" s="1">
        <v>3</v>
      </c>
      <c r="BZ26" s="1">
        <v>8</v>
      </c>
      <c r="CA26" s="1">
        <v>1</v>
      </c>
      <c r="CB26" s="1">
        <v>11</v>
      </c>
      <c r="CC26" s="1">
        <v>1</v>
      </c>
      <c r="CD26" s="1">
        <v>13</v>
      </c>
      <c r="CE26" s="1">
        <v>2</v>
      </c>
    </row>
    <row r="27" spans="1:83" ht="13.5">
      <c r="A27" s="1">
        <v>35</v>
      </c>
      <c r="B27" s="1" t="s">
        <v>33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4</v>
      </c>
      <c r="I27" s="1">
        <v>3</v>
      </c>
      <c r="J27" s="1">
        <v>3</v>
      </c>
      <c r="K27" s="1">
        <v>4</v>
      </c>
      <c r="L27" s="1">
        <v>6</v>
      </c>
      <c r="M27" s="1">
        <v>9</v>
      </c>
      <c r="N27" s="1">
        <v>4</v>
      </c>
      <c r="O27" s="1">
        <v>6</v>
      </c>
      <c r="P27" s="1">
        <v>6</v>
      </c>
      <c r="Q27" s="1">
        <v>6</v>
      </c>
      <c r="R27" s="1">
        <v>6</v>
      </c>
      <c r="S27" s="1">
        <v>7</v>
      </c>
      <c r="T27" s="1">
        <v>3</v>
      </c>
      <c r="U27" s="1">
        <v>5</v>
      </c>
      <c r="V27" s="1">
        <v>1</v>
      </c>
      <c r="W27" s="1">
        <v>1</v>
      </c>
      <c r="X27" s="1">
        <v>1</v>
      </c>
      <c r="Y27" s="1">
        <v>3</v>
      </c>
      <c r="Z27" s="1">
        <v>5</v>
      </c>
      <c r="AA27" s="1">
        <v>2</v>
      </c>
      <c r="AB27" s="1">
        <v>2</v>
      </c>
      <c r="AC27" s="1">
        <v>2</v>
      </c>
      <c r="AD27" s="1">
        <v>3</v>
      </c>
      <c r="AE27" s="1">
        <v>2</v>
      </c>
      <c r="AF27" s="1">
        <v>7</v>
      </c>
      <c r="AG27" s="1">
        <v>4</v>
      </c>
      <c r="AH27" s="1">
        <v>5</v>
      </c>
      <c r="AI27" s="1">
        <v>6</v>
      </c>
      <c r="AJ27" s="1">
        <v>7</v>
      </c>
      <c r="AK27" s="1">
        <v>3</v>
      </c>
      <c r="AM27" s="1">
        <v>8</v>
      </c>
      <c r="AN27" s="1">
        <v>2</v>
      </c>
      <c r="AO27" s="1">
        <v>3</v>
      </c>
      <c r="AP27" s="1">
        <v>9</v>
      </c>
      <c r="AQ27" s="1">
        <v>18</v>
      </c>
      <c r="AR27" s="1">
        <v>11</v>
      </c>
      <c r="AS27" s="1">
        <v>10</v>
      </c>
      <c r="AT27" s="1">
        <v>33</v>
      </c>
      <c r="AU27" s="1">
        <v>22</v>
      </c>
      <c r="AV27" s="1">
        <v>14</v>
      </c>
      <c r="AW27" s="1">
        <v>33</v>
      </c>
      <c r="AX27" s="1">
        <v>14</v>
      </c>
      <c r="AY27" s="1">
        <v>11</v>
      </c>
      <c r="AZ27" s="1">
        <v>9</v>
      </c>
      <c r="BA27" s="1">
        <v>17</v>
      </c>
      <c r="BB27" s="1">
        <v>10</v>
      </c>
      <c r="BD27" s="1">
        <v>5</v>
      </c>
      <c r="BE27" s="1">
        <v>0</v>
      </c>
      <c r="BG27" s="1">
        <v>5</v>
      </c>
      <c r="BH27" s="1">
        <v>4</v>
      </c>
      <c r="BI27" s="1">
        <v>0</v>
      </c>
      <c r="BJ27" s="1">
        <v>4</v>
      </c>
      <c r="BK27" s="1">
        <v>13</v>
      </c>
      <c r="BL27" s="1">
        <v>8</v>
      </c>
      <c r="BM27" s="1">
        <v>8</v>
      </c>
      <c r="BN27" s="1">
        <v>12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3</v>
      </c>
      <c r="BU27" s="1">
        <v>37</v>
      </c>
      <c r="BV27" s="1">
        <v>16</v>
      </c>
      <c r="BW27" s="1">
        <v>9</v>
      </c>
      <c r="BX27" s="1">
        <v>8</v>
      </c>
      <c r="BY27" s="1">
        <v>3</v>
      </c>
      <c r="BZ27" s="1">
        <v>2</v>
      </c>
      <c r="CA27" s="1">
        <v>0</v>
      </c>
      <c r="CB27" s="1">
        <v>2</v>
      </c>
      <c r="CC27" s="1">
        <v>3</v>
      </c>
      <c r="CD27" s="1">
        <v>11</v>
      </c>
      <c r="CE27" s="1">
        <v>2</v>
      </c>
    </row>
    <row r="28" spans="1:83" ht="13.5">
      <c r="A28" s="1">
        <v>36</v>
      </c>
      <c r="B28" s="1" t="s">
        <v>34</v>
      </c>
      <c r="C28" s="1">
        <v>1</v>
      </c>
      <c r="D28" s="1">
        <v>1</v>
      </c>
      <c r="E28" s="1">
        <v>3</v>
      </c>
      <c r="F28" s="1">
        <v>13</v>
      </c>
      <c r="G28" s="1">
        <v>1</v>
      </c>
      <c r="H28" s="1">
        <v>7</v>
      </c>
      <c r="I28" s="1">
        <v>9</v>
      </c>
      <c r="J28" s="1">
        <v>16</v>
      </c>
      <c r="K28" s="1">
        <v>17</v>
      </c>
      <c r="L28" s="1">
        <v>7</v>
      </c>
      <c r="M28" s="1">
        <v>6</v>
      </c>
      <c r="N28" s="1">
        <v>17</v>
      </c>
      <c r="O28" s="1">
        <v>3</v>
      </c>
      <c r="P28" s="1">
        <v>3</v>
      </c>
      <c r="Q28" s="1">
        <v>4</v>
      </c>
      <c r="R28" s="1">
        <v>2</v>
      </c>
      <c r="S28" s="1">
        <v>2</v>
      </c>
      <c r="T28" s="1">
        <v>1</v>
      </c>
      <c r="U28" s="1">
        <v>3</v>
      </c>
      <c r="V28" s="1">
        <v>0</v>
      </c>
      <c r="W28" s="1">
        <v>2</v>
      </c>
      <c r="X28" s="1">
        <v>0</v>
      </c>
      <c r="Y28" s="1">
        <v>0</v>
      </c>
      <c r="Z28" s="1">
        <v>5</v>
      </c>
      <c r="AA28" s="1">
        <v>3</v>
      </c>
      <c r="AB28" s="1">
        <v>9</v>
      </c>
      <c r="AC28" s="1">
        <v>7</v>
      </c>
      <c r="AD28" s="1">
        <v>6</v>
      </c>
      <c r="AE28" s="1">
        <v>9</v>
      </c>
      <c r="AF28" s="1">
        <v>6</v>
      </c>
      <c r="AG28" s="1">
        <v>2</v>
      </c>
      <c r="AH28" s="1">
        <v>4</v>
      </c>
      <c r="AI28" s="1">
        <v>4</v>
      </c>
      <c r="AJ28" s="1">
        <v>5</v>
      </c>
      <c r="AK28" s="1">
        <v>6</v>
      </c>
      <c r="AM28" s="1">
        <v>5</v>
      </c>
      <c r="AN28" s="1">
        <v>5</v>
      </c>
      <c r="AO28" s="1">
        <v>6</v>
      </c>
      <c r="AP28" s="1">
        <v>15</v>
      </c>
      <c r="AQ28" s="1">
        <v>17</v>
      </c>
      <c r="AR28" s="1">
        <v>9</v>
      </c>
      <c r="AS28" s="1">
        <v>6</v>
      </c>
      <c r="AT28" s="1">
        <v>18</v>
      </c>
      <c r="AU28" s="1">
        <v>21</v>
      </c>
      <c r="AV28" s="1">
        <v>17</v>
      </c>
      <c r="AW28" s="1">
        <v>41</v>
      </c>
      <c r="AX28" s="1">
        <v>31</v>
      </c>
      <c r="AY28" s="1">
        <v>29</v>
      </c>
      <c r="AZ28" s="1">
        <v>14</v>
      </c>
      <c r="BA28" s="1">
        <v>12</v>
      </c>
      <c r="BB28" s="1">
        <v>19</v>
      </c>
      <c r="BD28" s="1">
        <v>9</v>
      </c>
      <c r="BE28" s="1">
        <v>4</v>
      </c>
      <c r="BG28" s="1">
        <v>22</v>
      </c>
      <c r="BH28" s="1">
        <v>24</v>
      </c>
      <c r="BI28" s="1">
        <v>1</v>
      </c>
      <c r="BJ28" s="1">
        <v>12</v>
      </c>
      <c r="BK28" s="1">
        <v>3</v>
      </c>
      <c r="BL28" s="1">
        <v>3</v>
      </c>
      <c r="BM28" s="1">
        <v>3</v>
      </c>
      <c r="BN28" s="1">
        <v>3</v>
      </c>
      <c r="BO28" s="1">
        <v>1</v>
      </c>
      <c r="BP28" s="1">
        <v>1</v>
      </c>
      <c r="BQ28" s="1">
        <v>0</v>
      </c>
      <c r="BR28" s="1">
        <v>0</v>
      </c>
      <c r="BS28" s="1">
        <v>0</v>
      </c>
      <c r="BT28" s="1">
        <v>0</v>
      </c>
      <c r="BU28" s="1">
        <v>34</v>
      </c>
      <c r="BV28" s="1">
        <v>12</v>
      </c>
      <c r="BW28" s="1">
        <v>3</v>
      </c>
      <c r="BX28" s="1">
        <v>2</v>
      </c>
      <c r="BY28" s="1">
        <v>2</v>
      </c>
      <c r="BZ28" s="1">
        <v>5</v>
      </c>
      <c r="CA28" s="1">
        <v>5</v>
      </c>
      <c r="CB28" s="1">
        <v>3</v>
      </c>
      <c r="CC28" s="1">
        <v>1</v>
      </c>
      <c r="CD28" s="1">
        <v>3</v>
      </c>
      <c r="CE28" s="1">
        <v>10</v>
      </c>
    </row>
    <row r="29" spans="1:83" ht="13.5">
      <c r="A29" s="1">
        <v>37</v>
      </c>
      <c r="B29" s="1" t="s">
        <v>35</v>
      </c>
      <c r="C29" s="1">
        <v>2</v>
      </c>
      <c r="D29" s="1">
        <v>1</v>
      </c>
      <c r="E29" s="1">
        <v>7</v>
      </c>
      <c r="F29" s="1">
        <v>11</v>
      </c>
      <c r="G29" s="1">
        <v>15</v>
      </c>
      <c r="H29" s="1">
        <v>9</v>
      </c>
      <c r="I29" s="1">
        <v>9</v>
      </c>
      <c r="J29" s="1">
        <v>3</v>
      </c>
      <c r="K29" s="1">
        <v>6</v>
      </c>
      <c r="L29" s="1">
        <v>0</v>
      </c>
      <c r="M29" s="1">
        <v>0</v>
      </c>
      <c r="N29" s="1">
        <v>2</v>
      </c>
      <c r="O29" s="1">
        <v>1</v>
      </c>
      <c r="P29" s="1">
        <v>9</v>
      </c>
      <c r="Q29" s="1">
        <v>3</v>
      </c>
      <c r="R29" s="1">
        <v>2</v>
      </c>
      <c r="S29" s="1">
        <v>5</v>
      </c>
      <c r="T29" s="1">
        <v>4</v>
      </c>
      <c r="U29" s="1">
        <v>13</v>
      </c>
      <c r="V29" s="1">
        <v>10</v>
      </c>
      <c r="W29" s="1">
        <v>4</v>
      </c>
      <c r="X29" s="1">
        <v>4</v>
      </c>
      <c r="Y29" s="1">
        <v>9</v>
      </c>
      <c r="Z29" s="1">
        <v>7</v>
      </c>
      <c r="AA29" s="1">
        <v>14</v>
      </c>
      <c r="AB29" s="1">
        <v>7</v>
      </c>
      <c r="AC29" s="1">
        <v>6</v>
      </c>
      <c r="AD29" s="1">
        <v>12</v>
      </c>
      <c r="AE29" s="1">
        <v>10</v>
      </c>
      <c r="AF29" s="1">
        <v>10</v>
      </c>
      <c r="AG29" s="1">
        <v>8</v>
      </c>
      <c r="AH29" s="1">
        <v>7</v>
      </c>
      <c r="AI29" s="1">
        <v>16</v>
      </c>
      <c r="AJ29" s="1">
        <v>21</v>
      </c>
      <c r="AK29" s="1">
        <v>5</v>
      </c>
      <c r="AM29" s="1">
        <v>10</v>
      </c>
      <c r="AN29" s="1">
        <v>9</v>
      </c>
      <c r="AO29" s="1">
        <v>14</v>
      </c>
      <c r="AP29" s="1">
        <v>13</v>
      </c>
      <c r="AQ29" s="1">
        <v>33</v>
      </c>
      <c r="AR29" s="1">
        <v>21</v>
      </c>
      <c r="AS29" s="1">
        <v>22</v>
      </c>
      <c r="AT29" s="1">
        <v>36</v>
      </c>
      <c r="AU29" s="1">
        <v>37</v>
      </c>
      <c r="AV29" s="1">
        <v>24</v>
      </c>
      <c r="AW29" s="1">
        <v>44</v>
      </c>
      <c r="AX29" s="1">
        <v>18</v>
      </c>
      <c r="AY29" s="1">
        <v>2</v>
      </c>
      <c r="AZ29" s="1">
        <v>6</v>
      </c>
      <c r="BA29" s="1">
        <v>1</v>
      </c>
      <c r="BB29" s="1">
        <v>3</v>
      </c>
      <c r="BD29" s="1">
        <v>11</v>
      </c>
      <c r="BE29" s="1">
        <v>2</v>
      </c>
      <c r="BG29" s="1">
        <v>10</v>
      </c>
      <c r="BH29" s="1">
        <v>10</v>
      </c>
      <c r="BI29" s="1">
        <v>4</v>
      </c>
      <c r="BJ29" s="1">
        <v>7</v>
      </c>
      <c r="BK29" s="1">
        <v>1</v>
      </c>
      <c r="BL29" s="1">
        <v>0</v>
      </c>
      <c r="BM29" s="1">
        <v>3</v>
      </c>
      <c r="BN29" s="1">
        <v>0</v>
      </c>
      <c r="BO29" s="1">
        <v>2</v>
      </c>
      <c r="BP29" s="1">
        <v>0</v>
      </c>
      <c r="BQ29" s="1">
        <v>1</v>
      </c>
      <c r="BR29" s="1">
        <v>0</v>
      </c>
      <c r="BS29" s="1">
        <v>0</v>
      </c>
      <c r="BT29" s="1">
        <v>0</v>
      </c>
      <c r="BU29" s="1">
        <v>21</v>
      </c>
      <c r="BV29" s="1">
        <v>14</v>
      </c>
      <c r="BW29" s="1">
        <v>7</v>
      </c>
      <c r="BX29" s="1">
        <v>4</v>
      </c>
      <c r="BY29" s="1">
        <v>1</v>
      </c>
      <c r="BZ29" s="1">
        <v>4</v>
      </c>
      <c r="CA29" s="1">
        <v>1</v>
      </c>
      <c r="CB29" s="1">
        <v>5</v>
      </c>
      <c r="CC29" s="1">
        <v>7</v>
      </c>
      <c r="CD29" s="1">
        <v>3</v>
      </c>
      <c r="CE29" s="1">
        <v>18</v>
      </c>
    </row>
    <row r="30" spans="1:83" ht="13.5">
      <c r="A30" s="1">
        <v>38</v>
      </c>
      <c r="B30" s="1" t="s">
        <v>36</v>
      </c>
      <c r="C30" s="1">
        <v>8</v>
      </c>
      <c r="D30" s="1">
        <v>3</v>
      </c>
      <c r="E30" s="1">
        <v>10</v>
      </c>
      <c r="F30" s="1">
        <v>3</v>
      </c>
      <c r="G30" s="1">
        <v>6</v>
      </c>
      <c r="H30" s="1">
        <v>2</v>
      </c>
      <c r="I30" s="1">
        <v>1</v>
      </c>
      <c r="J30" s="1">
        <v>1</v>
      </c>
      <c r="K30" s="1">
        <v>9</v>
      </c>
      <c r="L30" s="1">
        <v>11</v>
      </c>
      <c r="M30" s="1">
        <v>6</v>
      </c>
      <c r="N30" s="1">
        <v>10</v>
      </c>
      <c r="O30" s="1">
        <v>12</v>
      </c>
      <c r="P30" s="1">
        <v>17</v>
      </c>
      <c r="Q30" s="1">
        <v>13</v>
      </c>
      <c r="R30" s="1">
        <v>9</v>
      </c>
      <c r="S30" s="1">
        <v>5</v>
      </c>
      <c r="T30" s="1">
        <v>11</v>
      </c>
      <c r="U30" s="1">
        <v>3</v>
      </c>
      <c r="V30" s="1">
        <v>7</v>
      </c>
      <c r="W30" s="1">
        <v>5</v>
      </c>
      <c r="X30" s="1">
        <v>6</v>
      </c>
      <c r="Y30" s="1">
        <v>6</v>
      </c>
      <c r="Z30" s="1">
        <v>7</v>
      </c>
      <c r="AA30" s="1">
        <v>5</v>
      </c>
      <c r="AB30" s="1">
        <v>4</v>
      </c>
      <c r="AC30" s="1">
        <v>6</v>
      </c>
      <c r="AD30" s="1">
        <v>4</v>
      </c>
      <c r="AE30" s="1">
        <v>3</v>
      </c>
      <c r="AF30" s="1">
        <v>17</v>
      </c>
      <c r="AG30" s="1">
        <v>5</v>
      </c>
      <c r="AH30" s="1">
        <v>11</v>
      </c>
      <c r="AI30" s="1">
        <v>15</v>
      </c>
      <c r="AJ30" s="1">
        <v>20</v>
      </c>
      <c r="AK30" s="1">
        <v>5</v>
      </c>
      <c r="AM30" s="1">
        <v>22</v>
      </c>
      <c r="AN30" s="1">
        <v>19</v>
      </c>
      <c r="AO30" s="1">
        <v>29</v>
      </c>
      <c r="AP30" s="1">
        <v>26</v>
      </c>
      <c r="AQ30" s="1">
        <v>10</v>
      </c>
      <c r="AR30" s="1">
        <v>7</v>
      </c>
      <c r="AS30" s="1">
        <v>10</v>
      </c>
      <c r="AT30" s="1">
        <v>14</v>
      </c>
      <c r="AU30" s="1">
        <v>16</v>
      </c>
      <c r="AV30" s="1">
        <v>1</v>
      </c>
      <c r="AW30" s="1">
        <v>17</v>
      </c>
      <c r="AX30" s="1">
        <v>9</v>
      </c>
      <c r="AY30" s="1">
        <v>13</v>
      </c>
      <c r="AZ30" s="1">
        <v>0</v>
      </c>
      <c r="BA30" s="1">
        <v>0</v>
      </c>
      <c r="BB30" s="1">
        <v>5</v>
      </c>
      <c r="BD30" s="1">
        <v>8</v>
      </c>
      <c r="BE30" s="1">
        <v>0</v>
      </c>
      <c r="BG30" s="1">
        <v>0</v>
      </c>
      <c r="BH30" s="1">
        <v>1</v>
      </c>
      <c r="BI30" s="1">
        <v>1</v>
      </c>
      <c r="BJ30" s="1">
        <v>1</v>
      </c>
      <c r="BK30" s="1">
        <v>0</v>
      </c>
      <c r="BL30" s="1">
        <v>0</v>
      </c>
      <c r="BM30" s="1">
        <v>0</v>
      </c>
      <c r="BN30" s="1">
        <v>0</v>
      </c>
      <c r="BO30" s="1">
        <v>3</v>
      </c>
      <c r="BP30" s="1">
        <v>1</v>
      </c>
      <c r="BQ30" s="1">
        <v>0</v>
      </c>
      <c r="BR30" s="1">
        <v>0</v>
      </c>
      <c r="BS30" s="1">
        <v>0</v>
      </c>
      <c r="BT30" s="1">
        <v>0</v>
      </c>
      <c r="BU30" s="1">
        <v>13</v>
      </c>
      <c r="BV30" s="1">
        <v>34</v>
      </c>
      <c r="BW30" s="1">
        <v>14</v>
      </c>
      <c r="BX30" s="1">
        <v>8</v>
      </c>
      <c r="BY30" s="1">
        <v>1</v>
      </c>
      <c r="BZ30" s="1">
        <v>6</v>
      </c>
      <c r="CA30" s="1">
        <v>13</v>
      </c>
      <c r="CB30" s="1">
        <v>8</v>
      </c>
      <c r="CC30" s="1">
        <v>9</v>
      </c>
      <c r="CD30" s="1">
        <v>2</v>
      </c>
      <c r="CE30" s="1">
        <v>6</v>
      </c>
    </row>
    <row r="31" spans="1:83" ht="13.5">
      <c r="A31" s="1">
        <v>39</v>
      </c>
      <c r="B31" s="1" t="s">
        <v>37</v>
      </c>
      <c r="C31" s="1">
        <v>5</v>
      </c>
      <c r="D31" s="1">
        <v>4</v>
      </c>
      <c r="E31" s="1">
        <v>4</v>
      </c>
      <c r="F31" s="1">
        <v>4</v>
      </c>
      <c r="G31" s="1">
        <v>0</v>
      </c>
      <c r="H31" s="1">
        <v>15</v>
      </c>
      <c r="I31" s="1">
        <v>15</v>
      </c>
      <c r="J31" s="1">
        <v>25</v>
      </c>
      <c r="K31" s="1">
        <v>20</v>
      </c>
      <c r="L31" s="1">
        <v>14</v>
      </c>
      <c r="M31" s="1">
        <v>9</v>
      </c>
      <c r="N31" s="1">
        <v>14</v>
      </c>
      <c r="O31" s="1">
        <v>2</v>
      </c>
      <c r="P31" s="1">
        <v>3</v>
      </c>
      <c r="Q31" s="1">
        <v>3</v>
      </c>
      <c r="R31" s="1">
        <v>3</v>
      </c>
      <c r="S31" s="1">
        <v>0</v>
      </c>
      <c r="T31" s="1">
        <v>0</v>
      </c>
      <c r="U31" s="1">
        <v>0</v>
      </c>
      <c r="V31" s="1">
        <v>7</v>
      </c>
      <c r="W31" s="1">
        <v>6</v>
      </c>
      <c r="X31" s="1">
        <v>2</v>
      </c>
      <c r="Y31" s="1">
        <v>11</v>
      </c>
      <c r="Z31" s="1">
        <v>8</v>
      </c>
      <c r="AA31" s="1">
        <v>14</v>
      </c>
      <c r="AB31" s="1">
        <v>14</v>
      </c>
      <c r="AC31" s="1">
        <v>14</v>
      </c>
      <c r="AD31" s="1">
        <v>18</v>
      </c>
      <c r="AE31" s="1">
        <v>28</v>
      </c>
      <c r="AF31" s="1">
        <v>6</v>
      </c>
      <c r="AG31" s="1">
        <v>6</v>
      </c>
      <c r="AH31" s="1">
        <v>8</v>
      </c>
      <c r="AI31" s="1">
        <v>9</v>
      </c>
      <c r="AJ31" s="1">
        <v>20</v>
      </c>
      <c r="AK31" s="1">
        <v>9</v>
      </c>
      <c r="AM31" s="1">
        <v>12</v>
      </c>
      <c r="AN31" s="1">
        <v>13</v>
      </c>
      <c r="AO31" s="1">
        <v>8</v>
      </c>
      <c r="AP31" s="1">
        <v>13</v>
      </c>
      <c r="AQ31" s="1">
        <v>3</v>
      </c>
      <c r="AR31" s="1">
        <v>0</v>
      </c>
      <c r="AS31" s="1">
        <v>1</v>
      </c>
      <c r="AT31" s="1">
        <v>0</v>
      </c>
      <c r="AU31" s="1">
        <v>2</v>
      </c>
      <c r="AV31" s="1">
        <v>0</v>
      </c>
      <c r="AW31" s="1">
        <v>14</v>
      </c>
      <c r="AX31" s="1">
        <v>2</v>
      </c>
      <c r="AY31" s="1">
        <v>0</v>
      </c>
      <c r="AZ31" s="1">
        <v>0</v>
      </c>
      <c r="BA31" s="1">
        <v>0</v>
      </c>
      <c r="BB31" s="1">
        <v>0</v>
      </c>
      <c r="BD31" s="1">
        <v>0</v>
      </c>
      <c r="BE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26</v>
      </c>
      <c r="BV31" s="1">
        <v>9</v>
      </c>
      <c r="BW31" s="1">
        <v>0</v>
      </c>
      <c r="BX31" s="1">
        <v>15</v>
      </c>
      <c r="BY31" s="1">
        <v>2</v>
      </c>
      <c r="BZ31" s="1">
        <v>8</v>
      </c>
      <c r="CA31" s="1">
        <v>32</v>
      </c>
      <c r="CB31" s="1">
        <v>1</v>
      </c>
      <c r="CC31" s="1">
        <v>7</v>
      </c>
      <c r="CD31" s="1">
        <v>2</v>
      </c>
      <c r="CE31" s="1">
        <v>1</v>
      </c>
    </row>
    <row r="32" spans="1:83" ht="13.5">
      <c r="A32" s="1">
        <v>40</v>
      </c>
      <c r="B32" s="1" t="s">
        <v>38</v>
      </c>
      <c r="C32" s="1">
        <v>2</v>
      </c>
      <c r="D32" s="1">
        <v>3</v>
      </c>
      <c r="E32" s="1">
        <v>22</v>
      </c>
      <c r="F32" s="1">
        <v>34</v>
      </c>
      <c r="G32" s="1">
        <v>9</v>
      </c>
      <c r="H32" s="1">
        <v>1</v>
      </c>
      <c r="I32" s="1">
        <v>4</v>
      </c>
      <c r="J32" s="1">
        <v>13</v>
      </c>
      <c r="K32" s="1">
        <v>2</v>
      </c>
      <c r="L32" s="1">
        <v>0</v>
      </c>
      <c r="M32" s="1">
        <v>1</v>
      </c>
      <c r="N32" s="1">
        <v>0</v>
      </c>
      <c r="O32" s="1">
        <v>1</v>
      </c>
      <c r="P32" s="1">
        <v>1</v>
      </c>
      <c r="Q32" s="1">
        <v>2</v>
      </c>
      <c r="R32" s="1">
        <v>0</v>
      </c>
      <c r="S32" s="1">
        <v>0</v>
      </c>
      <c r="T32" s="1">
        <v>0</v>
      </c>
      <c r="U32" s="1">
        <v>0</v>
      </c>
      <c r="V32" s="1">
        <v>23</v>
      </c>
      <c r="W32" s="1">
        <v>33</v>
      </c>
      <c r="X32" s="1">
        <v>15</v>
      </c>
      <c r="Y32" s="1">
        <v>16</v>
      </c>
      <c r="Z32" s="1">
        <v>6</v>
      </c>
      <c r="AA32" s="1">
        <v>3</v>
      </c>
      <c r="AB32" s="1">
        <v>10</v>
      </c>
      <c r="AC32" s="1">
        <v>5</v>
      </c>
      <c r="AD32" s="1">
        <v>4</v>
      </c>
      <c r="AE32" s="1">
        <v>2</v>
      </c>
      <c r="AF32" s="1">
        <v>13</v>
      </c>
      <c r="AG32" s="1">
        <v>5</v>
      </c>
      <c r="AH32" s="1">
        <v>9</v>
      </c>
      <c r="AI32" s="1">
        <v>14</v>
      </c>
      <c r="AJ32" s="1">
        <v>8</v>
      </c>
      <c r="AK32" s="1">
        <v>3</v>
      </c>
      <c r="AM32" s="1">
        <v>3</v>
      </c>
      <c r="AN32" s="1">
        <v>7</v>
      </c>
      <c r="AO32" s="1">
        <v>1</v>
      </c>
      <c r="AP32" s="1">
        <v>6</v>
      </c>
      <c r="AQ32" s="1">
        <v>5</v>
      </c>
      <c r="AR32" s="1">
        <v>4</v>
      </c>
      <c r="AS32" s="1">
        <v>3</v>
      </c>
      <c r="AT32" s="1">
        <v>7</v>
      </c>
      <c r="AU32" s="1">
        <v>8</v>
      </c>
      <c r="AV32" s="1">
        <v>7</v>
      </c>
      <c r="AW32" s="1">
        <v>14</v>
      </c>
      <c r="AX32" s="1">
        <v>3</v>
      </c>
      <c r="AY32" s="1">
        <v>6</v>
      </c>
      <c r="AZ32" s="1">
        <v>4</v>
      </c>
      <c r="BA32" s="1">
        <v>2</v>
      </c>
      <c r="BB32" s="1">
        <v>2</v>
      </c>
      <c r="BD32" s="1">
        <v>1</v>
      </c>
      <c r="BE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1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7</v>
      </c>
      <c r="BV32" s="1">
        <v>20</v>
      </c>
      <c r="BW32" s="1">
        <v>7</v>
      </c>
      <c r="BX32" s="1">
        <v>31</v>
      </c>
      <c r="BY32" s="1">
        <v>3</v>
      </c>
      <c r="BZ32" s="1">
        <v>6</v>
      </c>
      <c r="CA32" s="1">
        <v>4</v>
      </c>
      <c r="CB32" s="1">
        <v>0</v>
      </c>
      <c r="CC32" s="1">
        <v>0</v>
      </c>
      <c r="CD32" s="1">
        <v>1</v>
      </c>
      <c r="CE32" s="1">
        <v>0</v>
      </c>
    </row>
    <row r="33" spans="1:83" ht="13.5">
      <c r="A33" s="1">
        <v>41</v>
      </c>
      <c r="B33" s="1" t="s">
        <v>39</v>
      </c>
      <c r="C33" s="1">
        <v>7</v>
      </c>
      <c r="D33" s="1">
        <v>15</v>
      </c>
      <c r="E33" s="1">
        <v>22</v>
      </c>
      <c r="F33" s="1">
        <v>8</v>
      </c>
      <c r="G33" s="1">
        <v>11</v>
      </c>
      <c r="H33" s="1">
        <v>1</v>
      </c>
      <c r="I33" s="1">
        <v>0</v>
      </c>
      <c r="J33" s="1">
        <v>1</v>
      </c>
      <c r="K33" s="1">
        <v>2</v>
      </c>
      <c r="L33" s="1">
        <v>2</v>
      </c>
      <c r="M33" s="1">
        <v>0</v>
      </c>
      <c r="N33" s="1">
        <v>1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8</v>
      </c>
      <c r="W33" s="1">
        <v>9</v>
      </c>
      <c r="X33" s="1">
        <v>5</v>
      </c>
      <c r="Y33" s="1">
        <v>5</v>
      </c>
      <c r="Z33" s="1">
        <v>2</v>
      </c>
      <c r="AA33" s="1">
        <v>1</v>
      </c>
      <c r="AB33" s="1">
        <v>1</v>
      </c>
      <c r="AC33" s="1">
        <v>1</v>
      </c>
      <c r="AD33" s="1">
        <v>2</v>
      </c>
      <c r="AE33" s="1">
        <v>1</v>
      </c>
      <c r="AF33" s="1">
        <v>1</v>
      </c>
      <c r="AG33" s="1">
        <v>0</v>
      </c>
      <c r="AH33" s="1">
        <v>3</v>
      </c>
      <c r="AI33" s="1">
        <v>0</v>
      </c>
      <c r="AJ33" s="1">
        <v>4</v>
      </c>
      <c r="AK33" s="1">
        <v>0</v>
      </c>
      <c r="AM33" s="1">
        <v>10</v>
      </c>
      <c r="AN33" s="1">
        <v>12</v>
      </c>
      <c r="AO33" s="1">
        <v>7</v>
      </c>
      <c r="AP33" s="1">
        <v>17</v>
      </c>
      <c r="AQ33" s="1">
        <v>24</v>
      </c>
      <c r="AR33" s="1">
        <v>8</v>
      </c>
      <c r="AS33" s="1">
        <v>1</v>
      </c>
      <c r="AT33" s="1">
        <v>32</v>
      </c>
      <c r="AU33" s="1">
        <v>23</v>
      </c>
      <c r="AV33" s="1">
        <v>4</v>
      </c>
      <c r="AW33" s="1">
        <v>9</v>
      </c>
      <c r="AX33" s="1">
        <v>10</v>
      </c>
      <c r="AY33" s="1">
        <v>2</v>
      </c>
      <c r="AZ33" s="1">
        <v>1</v>
      </c>
      <c r="BA33" s="1">
        <v>0</v>
      </c>
      <c r="BB33" s="1">
        <v>0</v>
      </c>
      <c r="BD33" s="1">
        <v>0</v>
      </c>
      <c r="BE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21</v>
      </c>
      <c r="BV33" s="1">
        <v>18</v>
      </c>
      <c r="BW33" s="1">
        <v>0</v>
      </c>
      <c r="BX33" s="1">
        <v>4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1</v>
      </c>
      <c r="CE33" s="1">
        <v>0</v>
      </c>
    </row>
    <row r="34" spans="1:83" ht="13.5">
      <c r="A34" s="1">
        <v>42</v>
      </c>
      <c r="B34" s="1" t="s">
        <v>40</v>
      </c>
      <c r="C34" s="1">
        <v>15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</v>
      </c>
      <c r="X34" s="1">
        <v>2</v>
      </c>
      <c r="Y34" s="1">
        <v>3</v>
      </c>
      <c r="Z34" s="1">
        <v>5</v>
      </c>
      <c r="AA34" s="1">
        <v>1</v>
      </c>
      <c r="AB34" s="1">
        <v>6</v>
      </c>
      <c r="AC34" s="1">
        <v>5</v>
      </c>
      <c r="AD34" s="1">
        <v>3</v>
      </c>
      <c r="AE34" s="1">
        <v>2</v>
      </c>
      <c r="AF34" s="1">
        <v>2</v>
      </c>
      <c r="AG34" s="1">
        <v>3</v>
      </c>
      <c r="AH34" s="1">
        <v>4</v>
      </c>
      <c r="AI34" s="1">
        <v>2</v>
      </c>
      <c r="AJ34" s="1">
        <v>17</v>
      </c>
      <c r="AK34" s="1">
        <v>6</v>
      </c>
      <c r="AM34" s="1">
        <v>14</v>
      </c>
      <c r="AN34" s="1">
        <v>3</v>
      </c>
      <c r="AO34" s="1">
        <v>4</v>
      </c>
      <c r="AP34" s="1">
        <v>15</v>
      </c>
      <c r="AQ34" s="1">
        <v>13</v>
      </c>
      <c r="AR34" s="1">
        <v>0</v>
      </c>
      <c r="AS34" s="1">
        <v>0</v>
      </c>
      <c r="AT34" s="1">
        <v>5</v>
      </c>
      <c r="AU34" s="1">
        <v>5</v>
      </c>
      <c r="AV34" s="1">
        <v>0</v>
      </c>
      <c r="AW34" s="1">
        <v>11</v>
      </c>
      <c r="AX34" s="1">
        <v>11</v>
      </c>
      <c r="AY34" s="1">
        <v>0</v>
      </c>
      <c r="AZ34" s="1">
        <v>0</v>
      </c>
      <c r="BA34" s="1">
        <v>0</v>
      </c>
      <c r="BB34" s="1">
        <v>0</v>
      </c>
      <c r="BD34" s="1">
        <v>0</v>
      </c>
      <c r="BE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2</v>
      </c>
      <c r="BV34" s="1">
        <v>37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</row>
    <row r="35" spans="1:83" ht="13.5">
      <c r="A35" s="1">
        <v>43</v>
      </c>
      <c r="B35" s="1" t="s">
        <v>41</v>
      </c>
      <c r="C35" s="1">
        <v>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2</v>
      </c>
      <c r="W35" s="1">
        <v>0</v>
      </c>
      <c r="X35" s="1">
        <v>8</v>
      </c>
      <c r="Y35" s="1">
        <v>8</v>
      </c>
      <c r="Z35" s="1">
        <v>2</v>
      </c>
      <c r="AA35" s="1">
        <v>1</v>
      </c>
      <c r="AB35" s="1">
        <v>2</v>
      </c>
      <c r="AC35" s="1">
        <v>1</v>
      </c>
      <c r="AD35" s="1">
        <v>1</v>
      </c>
      <c r="AE35" s="1">
        <v>0</v>
      </c>
      <c r="AF35" s="1">
        <v>16</v>
      </c>
      <c r="AG35" s="1">
        <v>2</v>
      </c>
      <c r="AH35" s="1">
        <v>20</v>
      </c>
      <c r="AI35" s="1">
        <v>20</v>
      </c>
      <c r="AJ35" s="1">
        <v>7</v>
      </c>
      <c r="AK35" s="1">
        <v>17</v>
      </c>
      <c r="AM35" s="1">
        <v>0</v>
      </c>
      <c r="AN35" s="1">
        <v>0</v>
      </c>
      <c r="AO35" s="1">
        <v>0</v>
      </c>
      <c r="AP35" s="1">
        <v>4</v>
      </c>
      <c r="AQ35" s="1">
        <v>5</v>
      </c>
      <c r="AR35" s="1">
        <v>0</v>
      </c>
      <c r="AS35" s="1">
        <v>0</v>
      </c>
      <c r="AT35" s="1">
        <v>4</v>
      </c>
      <c r="AU35" s="1">
        <v>4</v>
      </c>
      <c r="AV35" s="1">
        <v>0</v>
      </c>
      <c r="AW35" s="1">
        <v>4</v>
      </c>
      <c r="AX35" s="1">
        <v>1</v>
      </c>
      <c r="AY35" s="1">
        <v>0</v>
      </c>
      <c r="AZ35" s="1">
        <v>0</v>
      </c>
      <c r="BA35" s="1">
        <v>0</v>
      </c>
      <c r="BB35" s="1">
        <v>0</v>
      </c>
      <c r="BD35" s="1">
        <v>0</v>
      </c>
      <c r="BE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1</v>
      </c>
      <c r="BV35" s="1">
        <v>2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1</v>
      </c>
      <c r="CC35" s="1">
        <v>0</v>
      </c>
      <c r="CD35" s="1">
        <v>0</v>
      </c>
      <c r="CE35" s="1">
        <v>0</v>
      </c>
    </row>
    <row r="36" spans="1:83" ht="13.5">
      <c r="A36" s="1">
        <v>44</v>
      </c>
      <c r="B36" s="1" t="s">
        <v>42</v>
      </c>
      <c r="C36" s="1">
        <v>0</v>
      </c>
      <c r="D36" s="1">
        <v>1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2</v>
      </c>
      <c r="X36" s="1">
        <v>4</v>
      </c>
      <c r="Y36" s="1">
        <v>4</v>
      </c>
      <c r="Z36" s="1">
        <v>2</v>
      </c>
      <c r="AA36" s="1">
        <v>1</v>
      </c>
      <c r="AB36" s="1">
        <v>1</v>
      </c>
      <c r="AC36" s="1">
        <v>1</v>
      </c>
      <c r="AD36" s="1">
        <v>3</v>
      </c>
      <c r="AE36" s="1">
        <v>1</v>
      </c>
      <c r="AF36" s="1">
        <v>33</v>
      </c>
      <c r="AG36" s="1">
        <v>1</v>
      </c>
      <c r="AH36" s="1">
        <v>22</v>
      </c>
      <c r="AI36" s="1">
        <v>15</v>
      </c>
      <c r="AJ36" s="1">
        <v>9</v>
      </c>
      <c r="AK36" s="1">
        <v>0</v>
      </c>
      <c r="AM36" s="1">
        <v>2</v>
      </c>
      <c r="AN36" s="1">
        <v>0</v>
      </c>
      <c r="AO36" s="1">
        <v>0</v>
      </c>
      <c r="AP36" s="1">
        <v>6</v>
      </c>
      <c r="AQ36" s="1">
        <v>2</v>
      </c>
      <c r="AR36" s="1">
        <v>0</v>
      </c>
      <c r="AS36" s="1">
        <v>0</v>
      </c>
      <c r="AT36" s="1">
        <v>0</v>
      </c>
      <c r="AU36" s="1">
        <v>2</v>
      </c>
      <c r="AV36" s="1">
        <v>0</v>
      </c>
      <c r="AW36" s="1">
        <v>1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D36" s="1">
        <v>0</v>
      </c>
      <c r="BE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1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</row>
    <row r="37" spans="1:83" ht="13.5">
      <c r="A37" s="1">
        <v>45</v>
      </c>
      <c r="B37" s="1" t="s">
        <v>43</v>
      </c>
      <c r="C37" s="1">
        <v>0</v>
      </c>
      <c r="D37" s="1">
        <v>1</v>
      </c>
      <c r="E37" s="1">
        <v>0</v>
      </c>
      <c r="F37" s="1">
        <v>0</v>
      </c>
      <c r="G37" s="1">
        <v>5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X37" s="1">
        <v>2</v>
      </c>
      <c r="Y37" s="1">
        <v>0</v>
      </c>
      <c r="Z37" s="1">
        <v>2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6</v>
      </c>
      <c r="AG37" s="1">
        <v>2</v>
      </c>
      <c r="AH37" s="1">
        <v>24</v>
      </c>
      <c r="AI37" s="1">
        <v>3</v>
      </c>
      <c r="AJ37" s="1">
        <v>4</v>
      </c>
      <c r="AK37" s="1">
        <v>1</v>
      </c>
      <c r="AM37" s="1">
        <v>1</v>
      </c>
      <c r="AN37" s="1">
        <v>0</v>
      </c>
      <c r="AO37" s="1">
        <v>0</v>
      </c>
      <c r="AP37" s="1">
        <v>4</v>
      </c>
      <c r="AQ37" s="1">
        <v>1</v>
      </c>
      <c r="AR37" s="1">
        <v>0</v>
      </c>
      <c r="AS37" s="1">
        <v>0</v>
      </c>
      <c r="AT37" s="1">
        <v>0</v>
      </c>
      <c r="AU37" s="1">
        <v>1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D37" s="1">
        <v>0</v>
      </c>
      <c r="BE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</row>
    <row r="38" spans="1:83" ht="13.5">
      <c r="A38" s="1">
        <v>46</v>
      </c>
      <c r="B38" s="1" t="s">
        <v>44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1">
        <v>0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13</v>
      </c>
      <c r="AG38" s="1">
        <v>0</v>
      </c>
      <c r="AH38" s="1">
        <v>9</v>
      </c>
      <c r="AI38" s="1">
        <v>12</v>
      </c>
      <c r="AJ38" s="1">
        <v>6</v>
      </c>
      <c r="AK38" s="1">
        <v>0</v>
      </c>
      <c r="AM38" s="1">
        <v>0</v>
      </c>
      <c r="AN38" s="1">
        <v>0</v>
      </c>
      <c r="AO38" s="1">
        <v>0</v>
      </c>
      <c r="AP38" s="1">
        <v>2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D38" s="1">
        <v>0</v>
      </c>
      <c r="BE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</row>
    <row r="39" spans="1:83" ht="13.5">
      <c r="A39" s="1">
        <v>47</v>
      </c>
      <c r="B39" s="1" t="s">
        <v>45</v>
      </c>
      <c r="C39" s="1">
        <v>4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16</v>
      </c>
      <c r="AG39" s="1">
        <v>0</v>
      </c>
      <c r="AH39" s="1">
        <v>6</v>
      </c>
      <c r="AI39" s="1">
        <v>3</v>
      </c>
      <c r="AJ39" s="1">
        <v>3</v>
      </c>
      <c r="AK39" s="1">
        <v>0</v>
      </c>
      <c r="AM39" s="1">
        <v>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D39" s="1">
        <v>0</v>
      </c>
      <c r="BE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</row>
    <row r="40" spans="1:83" ht="13.5">
      <c r="A40" s="1">
        <v>48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</v>
      </c>
      <c r="AD40" s="1">
        <v>0</v>
      </c>
      <c r="AE40" s="1">
        <v>0</v>
      </c>
      <c r="AF40" s="1">
        <v>1</v>
      </c>
      <c r="AG40" s="1">
        <v>0</v>
      </c>
      <c r="AH40" s="1">
        <v>21</v>
      </c>
      <c r="AI40" s="1">
        <v>0</v>
      </c>
      <c r="AJ40" s="1">
        <v>2</v>
      </c>
      <c r="AK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1</v>
      </c>
      <c r="AY40" s="1">
        <v>0</v>
      </c>
      <c r="AZ40" s="1">
        <v>0</v>
      </c>
      <c r="BA40" s="1">
        <v>0</v>
      </c>
      <c r="BB40" s="1">
        <v>0</v>
      </c>
      <c r="BD40" s="1">
        <v>0</v>
      </c>
      <c r="BE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</row>
    <row r="42" spans="2:83" ht="13.5">
      <c r="B42" s="1" t="s">
        <v>149</v>
      </c>
      <c r="C42" s="1">
        <f aca="true" t="shared" si="0" ref="C42:AH42">COUNTA(C5:C40)</f>
        <v>36</v>
      </c>
      <c r="D42" s="1">
        <f t="shared" si="0"/>
        <v>36</v>
      </c>
      <c r="E42" s="1">
        <f t="shared" si="0"/>
        <v>36</v>
      </c>
      <c r="F42" s="1">
        <f t="shared" si="0"/>
        <v>36</v>
      </c>
      <c r="G42" s="1">
        <f t="shared" si="0"/>
        <v>36</v>
      </c>
      <c r="H42" s="1">
        <f t="shared" si="0"/>
        <v>36</v>
      </c>
      <c r="I42" s="1">
        <f t="shared" si="0"/>
        <v>36</v>
      </c>
      <c r="J42" s="1">
        <f t="shared" si="0"/>
        <v>36</v>
      </c>
      <c r="K42" s="1">
        <f t="shared" si="0"/>
        <v>36</v>
      </c>
      <c r="L42" s="1">
        <f t="shared" si="0"/>
        <v>36</v>
      </c>
      <c r="M42" s="1">
        <f t="shared" si="0"/>
        <v>36</v>
      </c>
      <c r="N42" s="1">
        <f t="shared" si="0"/>
        <v>36</v>
      </c>
      <c r="O42" s="1">
        <f t="shared" si="0"/>
        <v>36</v>
      </c>
      <c r="P42" s="1">
        <f t="shared" si="0"/>
        <v>36</v>
      </c>
      <c r="Q42" s="1">
        <f t="shared" si="0"/>
        <v>36</v>
      </c>
      <c r="R42" s="1">
        <f t="shared" si="0"/>
        <v>36</v>
      </c>
      <c r="S42" s="1">
        <f t="shared" si="0"/>
        <v>36</v>
      </c>
      <c r="T42" s="1">
        <f t="shared" si="0"/>
        <v>36</v>
      </c>
      <c r="U42" s="1">
        <f t="shared" si="0"/>
        <v>36</v>
      </c>
      <c r="V42" s="1">
        <f t="shared" si="0"/>
        <v>36</v>
      </c>
      <c r="W42" s="1">
        <f t="shared" si="0"/>
        <v>36</v>
      </c>
      <c r="X42" s="1">
        <f t="shared" si="0"/>
        <v>36</v>
      </c>
      <c r="Y42" s="1">
        <f t="shared" si="0"/>
        <v>36</v>
      </c>
      <c r="Z42" s="1">
        <f t="shared" si="0"/>
        <v>36</v>
      </c>
      <c r="AA42" s="1">
        <f t="shared" si="0"/>
        <v>36</v>
      </c>
      <c r="AB42" s="1">
        <f t="shared" si="0"/>
        <v>36</v>
      </c>
      <c r="AC42" s="1">
        <f t="shared" si="0"/>
        <v>36</v>
      </c>
      <c r="AD42" s="1">
        <f t="shared" si="0"/>
        <v>36</v>
      </c>
      <c r="AE42" s="1">
        <f t="shared" si="0"/>
        <v>36</v>
      </c>
      <c r="AF42" s="1">
        <f t="shared" si="0"/>
        <v>36</v>
      </c>
      <c r="AG42" s="1">
        <f t="shared" si="0"/>
        <v>36</v>
      </c>
      <c r="AH42" s="1">
        <f t="shared" si="0"/>
        <v>36</v>
      </c>
      <c r="AI42" s="1">
        <f aca="true" t="shared" si="1" ref="AI42:BN42">COUNTA(AI5:AI40)</f>
        <v>36</v>
      </c>
      <c r="AJ42" s="1">
        <f t="shared" si="1"/>
        <v>36</v>
      </c>
      <c r="AK42" s="1">
        <f t="shared" si="1"/>
        <v>36</v>
      </c>
      <c r="AL42" s="1">
        <f t="shared" si="1"/>
        <v>3</v>
      </c>
      <c r="AM42" s="1">
        <f t="shared" si="1"/>
        <v>36</v>
      </c>
      <c r="AN42" s="1">
        <f t="shared" si="1"/>
        <v>36</v>
      </c>
      <c r="AO42" s="1">
        <f t="shared" si="1"/>
        <v>36</v>
      </c>
      <c r="AP42" s="1">
        <f t="shared" si="1"/>
        <v>36</v>
      </c>
      <c r="AQ42" s="1">
        <f t="shared" si="1"/>
        <v>36</v>
      </c>
      <c r="AR42" s="1">
        <f t="shared" si="1"/>
        <v>36</v>
      </c>
      <c r="AS42" s="1">
        <f t="shared" si="1"/>
        <v>36</v>
      </c>
      <c r="AT42" s="1">
        <f t="shared" si="1"/>
        <v>36</v>
      </c>
      <c r="AU42" s="1">
        <f t="shared" si="1"/>
        <v>36</v>
      </c>
      <c r="AV42" s="1">
        <f t="shared" si="1"/>
        <v>36</v>
      </c>
      <c r="AW42" s="1">
        <f t="shared" si="1"/>
        <v>36</v>
      </c>
      <c r="AX42" s="1">
        <f t="shared" si="1"/>
        <v>36</v>
      </c>
      <c r="AY42" s="1">
        <f t="shared" si="1"/>
        <v>36</v>
      </c>
      <c r="AZ42" s="1">
        <f t="shared" si="1"/>
        <v>36</v>
      </c>
      <c r="BA42" s="1">
        <f t="shared" si="1"/>
        <v>36</v>
      </c>
      <c r="BB42" s="1">
        <f t="shared" si="1"/>
        <v>36</v>
      </c>
      <c r="BC42" s="1">
        <f t="shared" si="1"/>
        <v>0</v>
      </c>
      <c r="BD42" s="1">
        <f t="shared" si="1"/>
        <v>36</v>
      </c>
      <c r="BE42" s="1">
        <f t="shared" si="1"/>
        <v>36</v>
      </c>
      <c r="BF42" s="1">
        <f t="shared" si="1"/>
        <v>0</v>
      </c>
      <c r="BG42" s="1">
        <f t="shared" si="1"/>
        <v>36</v>
      </c>
      <c r="BH42" s="1">
        <f t="shared" si="1"/>
        <v>36</v>
      </c>
      <c r="BI42" s="1">
        <f t="shared" si="1"/>
        <v>36</v>
      </c>
      <c r="BJ42" s="1">
        <f t="shared" si="1"/>
        <v>36</v>
      </c>
      <c r="BK42" s="1">
        <f t="shared" si="1"/>
        <v>36</v>
      </c>
      <c r="BL42" s="1">
        <f t="shared" si="1"/>
        <v>36</v>
      </c>
      <c r="BM42" s="1">
        <f t="shared" si="1"/>
        <v>36</v>
      </c>
      <c r="BN42" s="1">
        <f t="shared" si="1"/>
        <v>36</v>
      </c>
      <c r="BO42" s="1">
        <f aca="true" t="shared" si="2" ref="BO42:CE42">COUNTA(BO5:BO40)</f>
        <v>36</v>
      </c>
      <c r="BP42" s="1">
        <f t="shared" si="2"/>
        <v>36</v>
      </c>
      <c r="BQ42" s="1">
        <f t="shared" si="2"/>
        <v>36</v>
      </c>
      <c r="BR42" s="1">
        <f t="shared" si="2"/>
        <v>36</v>
      </c>
      <c r="BS42" s="1">
        <f t="shared" si="2"/>
        <v>36</v>
      </c>
      <c r="BT42" s="1">
        <f t="shared" si="2"/>
        <v>36</v>
      </c>
      <c r="BU42" s="1">
        <f t="shared" si="2"/>
        <v>36</v>
      </c>
      <c r="BV42" s="1">
        <f t="shared" si="2"/>
        <v>36</v>
      </c>
      <c r="BW42" s="1">
        <f t="shared" si="2"/>
        <v>36</v>
      </c>
      <c r="BX42" s="1">
        <f t="shared" si="2"/>
        <v>36</v>
      </c>
      <c r="BY42" s="1">
        <f t="shared" si="2"/>
        <v>36</v>
      </c>
      <c r="BZ42" s="1">
        <f t="shared" si="2"/>
        <v>36</v>
      </c>
      <c r="CA42" s="1">
        <f t="shared" si="2"/>
        <v>36</v>
      </c>
      <c r="CB42" s="1">
        <f t="shared" si="2"/>
        <v>36</v>
      </c>
      <c r="CC42" s="1">
        <f t="shared" si="2"/>
        <v>36</v>
      </c>
      <c r="CD42" s="1">
        <f t="shared" si="2"/>
        <v>36</v>
      </c>
      <c r="CE42" s="1">
        <f t="shared" si="2"/>
        <v>36</v>
      </c>
    </row>
    <row r="43" spans="2:84" ht="13.5">
      <c r="B43" s="1" t="s">
        <v>150</v>
      </c>
      <c r="C43" s="1">
        <f aca="true" t="shared" si="3" ref="C43:AH43">IF(C42=36,1,"")</f>
        <v>1</v>
      </c>
      <c r="D43" s="1">
        <f t="shared" si="3"/>
        <v>1</v>
      </c>
      <c r="E43" s="1">
        <f t="shared" si="3"/>
        <v>1</v>
      </c>
      <c r="F43" s="1">
        <f t="shared" si="3"/>
        <v>1</v>
      </c>
      <c r="G43" s="1">
        <f t="shared" si="3"/>
        <v>1</v>
      </c>
      <c r="H43" s="1">
        <f t="shared" si="3"/>
        <v>1</v>
      </c>
      <c r="I43" s="1">
        <f t="shared" si="3"/>
        <v>1</v>
      </c>
      <c r="J43" s="1">
        <f t="shared" si="3"/>
        <v>1</v>
      </c>
      <c r="K43" s="1">
        <f t="shared" si="3"/>
        <v>1</v>
      </c>
      <c r="L43" s="1">
        <f t="shared" si="3"/>
        <v>1</v>
      </c>
      <c r="M43" s="1">
        <f t="shared" si="3"/>
        <v>1</v>
      </c>
      <c r="N43" s="1">
        <f t="shared" si="3"/>
        <v>1</v>
      </c>
      <c r="O43" s="1">
        <f t="shared" si="3"/>
        <v>1</v>
      </c>
      <c r="P43" s="1">
        <f t="shared" si="3"/>
        <v>1</v>
      </c>
      <c r="Q43" s="1">
        <f t="shared" si="3"/>
        <v>1</v>
      </c>
      <c r="R43" s="1">
        <f t="shared" si="3"/>
        <v>1</v>
      </c>
      <c r="S43" s="1">
        <f t="shared" si="3"/>
        <v>1</v>
      </c>
      <c r="T43" s="1">
        <f t="shared" si="3"/>
        <v>1</v>
      </c>
      <c r="U43" s="1">
        <f t="shared" si="3"/>
        <v>1</v>
      </c>
      <c r="V43" s="1">
        <f t="shared" si="3"/>
        <v>1</v>
      </c>
      <c r="W43" s="1">
        <f t="shared" si="3"/>
        <v>1</v>
      </c>
      <c r="X43" s="1">
        <f t="shared" si="3"/>
        <v>1</v>
      </c>
      <c r="Y43" s="1">
        <f t="shared" si="3"/>
        <v>1</v>
      </c>
      <c r="Z43" s="1">
        <f t="shared" si="3"/>
        <v>1</v>
      </c>
      <c r="AA43" s="1">
        <f t="shared" si="3"/>
        <v>1</v>
      </c>
      <c r="AB43" s="1">
        <f t="shared" si="3"/>
        <v>1</v>
      </c>
      <c r="AC43" s="1">
        <f t="shared" si="3"/>
        <v>1</v>
      </c>
      <c r="AD43" s="1">
        <f t="shared" si="3"/>
        <v>1</v>
      </c>
      <c r="AE43" s="1">
        <f t="shared" si="3"/>
        <v>1</v>
      </c>
      <c r="AF43" s="1">
        <f t="shared" si="3"/>
        <v>1</v>
      </c>
      <c r="AG43" s="1">
        <f t="shared" si="3"/>
        <v>1</v>
      </c>
      <c r="AH43" s="1">
        <f t="shared" si="3"/>
        <v>1</v>
      </c>
      <c r="AI43" s="1">
        <f aca="true" t="shared" si="4" ref="AI43:BN43">IF(AI42=36,1,"")</f>
        <v>1</v>
      </c>
      <c r="AJ43" s="1">
        <f t="shared" si="4"/>
        <v>1</v>
      </c>
      <c r="AK43" s="1">
        <f t="shared" si="4"/>
        <v>1</v>
      </c>
      <c r="AL43" s="1">
        <f t="shared" si="4"/>
      </c>
      <c r="AM43" s="1">
        <f t="shared" si="4"/>
        <v>1</v>
      </c>
      <c r="AN43" s="1">
        <f t="shared" si="4"/>
        <v>1</v>
      </c>
      <c r="AO43" s="1">
        <f t="shared" si="4"/>
        <v>1</v>
      </c>
      <c r="AP43" s="1">
        <f t="shared" si="4"/>
        <v>1</v>
      </c>
      <c r="AQ43" s="1">
        <f t="shared" si="4"/>
        <v>1</v>
      </c>
      <c r="AR43" s="1">
        <f t="shared" si="4"/>
        <v>1</v>
      </c>
      <c r="AS43" s="1">
        <f t="shared" si="4"/>
        <v>1</v>
      </c>
      <c r="AT43" s="1">
        <f t="shared" si="4"/>
        <v>1</v>
      </c>
      <c r="AU43" s="1">
        <f t="shared" si="4"/>
        <v>1</v>
      </c>
      <c r="AV43" s="1">
        <f t="shared" si="4"/>
        <v>1</v>
      </c>
      <c r="AW43" s="1">
        <f t="shared" si="4"/>
        <v>1</v>
      </c>
      <c r="AX43" s="1">
        <f t="shared" si="4"/>
        <v>1</v>
      </c>
      <c r="AY43" s="1">
        <f t="shared" si="4"/>
        <v>1</v>
      </c>
      <c r="AZ43" s="1">
        <f t="shared" si="4"/>
        <v>1</v>
      </c>
      <c r="BA43" s="1">
        <f t="shared" si="4"/>
        <v>1</v>
      </c>
      <c r="BB43" s="1">
        <f t="shared" si="4"/>
        <v>1</v>
      </c>
      <c r="BC43" s="1">
        <f t="shared" si="4"/>
      </c>
      <c r="BD43" s="1">
        <f t="shared" si="4"/>
        <v>1</v>
      </c>
      <c r="BE43" s="1">
        <f t="shared" si="4"/>
        <v>1</v>
      </c>
      <c r="BF43" s="1">
        <f t="shared" si="4"/>
      </c>
      <c r="BG43" s="1">
        <f t="shared" si="4"/>
        <v>1</v>
      </c>
      <c r="BH43" s="1">
        <f t="shared" si="4"/>
        <v>1</v>
      </c>
      <c r="BI43" s="1">
        <f t="shared" si="4"/>
        <v>1</v>
      </c>
      <c r="BJ43" s="1">
        <f t="shared" si="4"/>
        <v>1</v>
      </c>
      <c r="BK43" s="1">
        <f t="shared" si="4"/>
        <v>1</v>
      </c>
      <c r="BL43" s="1">
        <f t="shared" si="4"/>
        <v>1</v>
      </c>
      <c r="BM43" s="1">
        <f t="shared" si="4"/>
        <v>1</v>
      </c>
      <c r="BN43" s="1">
        <f t="shared" si="4"/>
        <v>1</v>
      </c>
      <c r="BO43" s="1">
        <f aca="true" t="shared" si="5" ref="BO43:CE43">IF(BO42=36,1,"")</f>
        <v>1</v>
      </c>
      <c r="BP43" s="1">
        <f t="shared" si="5"/>
        <v>1</v>
      </c>
      <c r="BQ43" s="1">
        <f t="shared" si="5"/>
        <v>1</v>
      </c>
      <c r="BR43" s="1">
        <f t="shared" si="5"/>
        <v>1</v>
      </c>
      <c r="BS43" s="1">
        <f t="shared" si="5"/>
        <v>1</v>
      </c>
      <c r="BT43" s="1">
        <f t="shared" si="5"/>
        <v>1</v>
      </c>
      <c r="BU43" s="1">
        <f t="shared" si="5"/>
        <v>1</v>
      </c>
      <c r="BV43" s="1">
        <f t="shared" si="5"/>
        <v>1</v>
      </c>
      <c r="BW43" s="1">
        <f t="shared" si="5"/>
        <v>1</v>
      </c>
      <c r="BX43" s="1">
        <f t="shared" si="5"/>
        <v>1</v>
      </c>
      <c r="BY43" s="1">
        <f t="shared" si="5"/>
        <v>1</v>
      </c>
      <c r="BZ43" s="1">
        <f t="shared" si="5"/>
        <v>1</v>
      </c>
      <c r="CA43" s="1">
        <f t="shared" si="5"/>
        <v>1</v>
      </c>
      <c r="CB43" s="1">
        <f t="shared" si="5"/>
        <v>1</v>
      </c>
      <c r="CC43" s="1">
        <f t="shared" si="5"/>
        <v>1</v>
      </c>
      <c r="CD43" s="1">
        <f t="shared" si="5"/>
        <v>1</v>
      </c>
      <c r="CE43" s="1">
        <f t="shared" si="5"/>
        <v>1</v>
      </c>
      <c r="CF43" s="1">
        <f>SUM(C43:CE43)</f>
        <v>78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&amp;L&amp;F&amp;C&amp;A&amp;R&amp;D (&amp;T)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F366"/>
  <sheetViews>
    <sheetView workbookViewId="0" topLeftCell="A1">
      <selection activeCell="F27" sqref="F27"/>
    </sheetView>
  </sheetViews>
  <sheetFormatPr defaultColWidth="8.796875" defaultRowHeight="14.25"/>
  <cols>
    <col min="1" max="16384" width="9" style="17" customWidth="1"/>
  </cols>
  <sheetData>
    <row r="1" spans="1:31" ht="13.5">
      <c r="A1" s="16" t="s">
        <v>153</v>
      </c>
      <c r="B1" s="16" t="s">
        <v>154</v>
      </c>
      <c r="E1" s="18"/>
      <c r="F1" s="18"/>
      <c r="H1" s="18"/>
      <c r="AB1" s="18"/>
      <c r="AC1" s="18"/>
      <c r="AE1" s="18"/>
    </row>
    <row r="2" spans="1:32" ht="13.5">
      <c r="A2" s="17">
        <v>46.5</v>
      </c>
      <c r="B2" s="17">
        <v>43.0664</v>
      </c>
      <c r="E2" s="18"/>
      <c r="F2" s="18"/>
      <c r="G2" s="18"/>
      <c r="H2" s="18"/>
      <c r="J2" s="18"/>
      <c r="L2" s="18"/>
      <c r="N2" s="18"/>
      <c r="X2" s="18"/>
      <c r="Y2" s="18"/>
      <c r="AA2" s="18"/>
      <c r="AB2" s="18"/>
      <c r="AC2" s="18"/>
      <c r="AE2" s="18"/>
      <c r="AF2" s="18"/>
    </row>
    <row r="3" spans="1:27" ht="13.5">
      <c r="A3" s="17">
        <v>46.51</v>
      </c>
      <c r="B3" s="17">
        <v>39.8477</v>
      </c>
      <c r="E3" s="18"/>
      <c r="F3" s="18"/>
      <c r="H3" s="18"/>
      <c r="X3" s="18"/>
      <c r="Y3" s="18"/>
      <c r="AA3" s="18"/>
    </row>
    <row r="4" spans="1:27" ht="13.5">
      <c r="A4" s="17">
        <v>46.52</v>
      </c>
      <c r="B4" s="17">
        <v>49.8789</v>
      </c>
      <c r="E4" s="18"/>
      <c r="F4" s="18"/>
      <c r="H4" s="18"/>
      <c r="X4" s="18"/>
      <c r="Y4" s="18"/>
      <c r="AA4" s="18"/>
    </row>
    <row r="5" spans="1:27" ht="13.5">
      <c r="A5" s="17">
        <v>46.53</v>
      </c>
      <c r="B5" s="17">
        <v>67.0352</v>
      </c>
      <c r="E5" s="18"/>
      <c r="F5" s="18"/>
      <c r="H5" s="18"/>
      <c r="X5" s="18"/>
      <c r="Y5" s="18"/>
      <c r="AA5" s="18"/>
    </row>
    <row r="6" spans="1:27" ht="13.5">
      <c r="A6" s="17">
        <v>46.54</v>
      </c>
      <c r="B6" s="17">
        <v>43.0664</v>
      </c>
      <c r="E6" s="18"/>
      <c r="F6" s="18"/>
      <c r="H6" s="18"/>
      <c r="X6" s="18"/>
      <c r="Y6" s="18"/>
      <c r="AA6" s="18"/>
    </row>
    <row r="7" spans="1:27" ht="13.5">
      <c r="A7" s="17">
        <v>46.55</v>
      </c>
      <c r="B7" s="17">
        <v>39.8477</v>
      </c>
      <c r="E7" s="18"/>
      <c r="F7" s="18"/>
      <c r="H7" s="18"/>
      <c r="X7" s="18"/>
      <c r="Y7" s="18"/>
      <c r="AA7" s="18"/>
    </row>
    <row r="8" spans="1:27" ht="13.5">
      <c r="A8" s="17">
        <v>46.56</v>
      </c>
      <c r="B8" s="17">
        <v>49.8789</v>
      </c>
      <c r="E8" s="18"/>
      <c r="F8" s="18"/>
      <c r="H8" s="18"/>
      <c r="X8" s="18"/>
      <c r="Y8" s="18"/>
      <c r="AA8" s="18"/>
    </row>
    <row r="9" spans="1:27" ht="13.5">
      <c r="A9" s="17">
        <v>46.57</v>
      </c>
      <c r="B9" s="17">
        <v>70.1406</v>
      </c>
      <c r="E9" s="18"/>
      <c r="F9" s="18"/>
      <c r="H9" s="18"/>
      <c r="X9" s="18"/>
      <c r="Y9" s="18"/>
      <c r="AA9" s="18"/>
    </row>
    <row r="10" spans="1:27" ht="13.5">
      <c r="A10" s="17">
        <v>46.58</v>
      </c>
      <c r="B10" s="17">
        <v>43.0664</v>
      </c>
      <c r="E10" s="18"/>
      <c r="F10" s="18"/>
      <c r="H10" s="18"/>
      <c r="X10" s="18"/>
      <c r="Y10" s="18"/>
      <c r="AA10" s="18"/>
    </row>
    <row r="11" spans="1:27" ht="13.5">
      <c r="A11" s="17">
        <v>46.59</v>
      </c>
      <c r="B11" s="17">
        <v>39.8477</v>
      </c>
      <c r="E11" s="18"/>
      <c r="F11" s="18"/>
      <c r="H11" s="18"/>
      <c r="X11" s="18"/>
      <c r="Y11" s="18"/>
      <c r="AA11" s="18"/>
    </row>
    <row r="12" spans="1:27" ht="13.5">
      <c r="A12" s="17">
        <v>46.6</v>
      </c>
      <c r="B12" s="17">
        <v>83.2656</v>
      </c>
      <c r="E12" s="18"/>
      <c r="F12" s="18"/>
      <c r="H12" s="18"/>
      <c r="X12" s="18"/>
      <c r="Y12" s="18"/>
      <c r="AA12" s="18"/>
    </row>
    <row r="13" spans="1:27" ht="13.5">
      <c r="A13" s="17">
        <v>46.61</v>
      </c>
      <c r="B13" s="17">
        <v>63.0039</v>
      </c>
      <c r="E13" s="18"/>
      <c r="F13" s="18"/>
      <c r="H13" s="18"/>
      <c r="X13" s="18"/>
      <c r="Y13" s="18"/>
      <c r="AA13" s="18"/>
    </row>
    <row r="14" spans="1:27" ht="13.5">
      <c r="A14" s="17">
        <v>46.62</v>
      </c>
      <c r="B14" s="17">
        <v>39.8477</v>
      </c>
      <c r="E14" s="18"/>
      <c r="F14" s="18"/>
      <c r="H14" s="18"/>
      <c r="X14" s="18"/>
      <c r="Y14" s="18"/>
      <c r="AA14" s="18"/>
    </row>
    <row r="15" spans="1:27" ht="13.5">
      <c r="A15" s="17">
        <v>46.63</v>
      </c>
      <c r="B15" s="17">
        <v>52.5625</v>
      </c>
      <c r="E15" s="18"/>
      <c r="F15" s="18"/>
      <c r="H15" s="18"/>
      <c r="X15" s="18"/>
      <c r="Y15" s="18"/>
      <c r="AA15" s="18"/>
    </row>
    <row r="16" spans="1:27" ht="13.5">
      <c r="A16" s="17">
        <v>46.64</v>
      </c>
      <c r="B16" s="17">
        <v>43.0664</v>
      </c>
      <c r="E16" s="18"/>
      <c r="F16" s="18"/>
      <c r="H16" s="18"/>
      <c r="X16" s="18"/>
      <c r="Y16" s="18"/>
      <c r="AA16" s="18"/>
    </row>
    <row r="17" spans="1:27" ht="13.5">
      <c r="A17" s="17">
        <v>46.65</v>
      </c>
      <c r="B17" s="17">
        <v>60.0625</v>
      </c>
      <c r="E17" s="18"/>
      <c r="F17" s="18"/>
      <c r="H17" s="18"/>
      <c r="X17" s="18"/>
      <c r="Y17" s="18"/>
      <c r="AA17" s="18"/>
    </row>
    <row r="18" spans="1:27" ht="13.5">
      <c r="A18" s="17">
        <v>46.66</v>
      </c>
      <c r="B18" s="17">
        <v>90.25</v>
      </c>
      <c r="E18" s="18"/>
      <c r="F18" s="18"/>
      <c r="H18" s="18"/>
      <c r="X18" s="18"/>
      <c r="Y18" s="18"/>
      <c r="AA18" s="18"/>
    </row>
    <row r="19" spans="1:27" ht="13.5">
      <c r="A19" s="17">
        <v>46.67</v>
      </c>
      <c r="B19" s="17">
        <v>63.0039</v>
      </c>
      <c r="E19" s="18"/>
      <c r="F19" s="18"/>
      <c r="H19" s="18"/>
      <c r="X19" s="18"/>
      <c r="Y19" s="18"/>
      <c r="AA19" s="18"/>
    </row>
    <row r="20" spans="1:27" ht="13.5">
      <c r="A20" s="17">
        <v>46.68</v>
      </c>
      <c r="B20" s="17">
        <v>70.1406</v>
      </c>
      <c r="E20" s="18"/>
      <c r="F20" s="18"/>
      <c r="H20" s="18"/>
      <c r="X20" s="18"/>
      <c r="Y20" s="18"/>
      <c r="AA20" s="18"/>
    </row>
    <row r="21" spans="1:27" ht="13.5">
      <c r="A21" s="17">
        <v>46.69</v>
      </c>
      <c r="B21" s="17">
        <v>92.6406</v>
      </c>
      <c r="E21" s="18"/>
      <c r="F21" s="18"/>
      <c r="H21" s="18"/>
      <c r="X21" s="18"/>
      <c r="Y21" s="18"/>
      <c r="AA21" s="18"/>
    </row>
    <row r="22" spans="1:27" ht="13.5">
      <c r="A22" s="17">
        <v>46.7</v>
      </c>
      <c r="B22" s="17">
        <v>70.1406</v>
      </c>
      <c r="E22" s="18"/>
      <c r="F22" s="18"/>
      <c r="H22" s="18"/>
      <c r="X22" s="18"/>
      <c r="Y22" s="18"/>
      <c r="AA22" s="18"/>
    </row>
    <row r="23" spans="1:27" ht="13.5">
      <c r="A23" s="17">
        <v>46.71</v>
      </c>
      <c r="B23" s="17">
        <v>63.0039</v>
      </c>
      <c r="E23" s="18"/>
      <c r="F23" s="18"/>
      <c r="H23" s="18"/>
      <c r="X23" s="18"/>
      <c r="Y23" s="18"/>
      <c r="AA23" s="18"/>
    </row>
    <row r="24" spans="1:27" ht="13.5">
      <c r="A24" s="17">
        <v>46.72</v>
      </c>
      <c r="B24" s="17">
        <v>47.2656</v>
      </c>
      <c r="E24" s="18"/>
      <c r="F24" s="18"/>
      <c r="H24" s="18"/>
      <c r="X24" s="18"/>
      <c r="Y24" s="18"/>
      <c r="AA24" s="18"/>
    </row>
    <row r="25" spans="1:27" ht="13.5">
      <c r="A25" s="17">
        <v>46.73</v>
      </c>
      <c r="B25" s="17">
        <v>92.6406</v>
      </c>
      <c r="E25" s="18"/>
      <c r="F25" s="18"/>
      <c r="H25" s="18"/>
      <c r="X25" s="18"/>
      <c r="Y25" s="18"/>
      <c r="AA25" s="18"/>
    </row>
    <row r="26" spans="1:27" ht="13.5">
      <c r="A26" s="17">
        <v>46.74</v>
      </c>
      <c r="B26" s="17">
        <v>49.8789</v>
      </c>
      <c r="E26" s="18"/>
      <c r="F26" s="18"/>
      <c r="H26" s="18"/>
      <c r="X26" s="18"/>
      <c r="Y26" s="18"/>
      <c r="AA26" s="18"/>
    </row>
    <row r="27" spans="1:27" ht="13.5">
      <c r="A27" s="17">
        <v>46.75</v>
      </c>
      <c r="B27" s="17">
        <v>97.5156</v>
      </c>
      <c r="E27" s="18"/>
      <c r="F27" s="18"/>
      <c r="H27" s="18"/>
      <c r="X27" s="18"/>
      <c r="Y27" s="18"/>
      <c r="AA27" s="18"/>
    </row>
    <row r="28" spans="1:27" ht="13.5">
      <c r="A28" s="17">
        <v>46.76</v>
      </c>
      <c r="B28" s="17">
        <v>70.1406</v>
      </c>
      <c r="E28" s="18"/>
      <c r="F28" s="18"/>
      <c r="H28" s="18"/>
      <c r="X28" s="18"/>
      <c r="Y28" s="18"/>
      <c r="AA28" s="18"/>
    </row>
    <row r="29" spans="1:27" ht="13.5">
      <c r="A29" s="17">
        <v>46.77</v>
      </c>
      <c r="B29" s="17">
        <v>79.8789</v>
      </c>
      <c r="E29" s="18"/>
      <c r="F29" s="18"/>
      <c r="H29" s="18"/>
      <c r="X29" s="18"/>
      <c r="Y29" s="18"/>
      <c r="AA29" s="18"/>
    </row>
    <row r="30" spans="1:27" ht="13.5">
      <c r="A30" s="17">
        <v>46.78</v>
      </c>
      <c r="B30" s="17">
        <v>43.0664</v>
      </c>
      <c r="E30" s="18"/>
      <c r="F30" s="18"/>
      <c r="H30" s="18"/>
      <c r="X30" s="18"/>
      <c r="Y30" s="18"/>
      <c r="AA30" s="18"/>
    </row>
    <row r="31" spans="1:27" ht="13.5">
      <c r="A31" s="17">
        <v>46.79</v>
      </c>
      <c r="B31" s="17">
        <v>70.1406</v>
      </c>
      <c r="E31" s="18"/>
      <c r="F31" s="18"/>
      <c r="H31" s="18"/>
      <c r="X31" s="18"/>
      <c r="Y31" s="18"/>
      <c r="AA31" s="18"/>
    </row>
    <row r="32" spans="1:27" ht="13.5">
      <c r="A32" s="17">
        <v>46.8</v>
      </c>
      <c r="B32" s="17">
        <v>86.7227</v>
      </c>
      <c r="E32" s="18"/>
      <c r="F32" s="18"/>
      <c r="H32" s="18"/>
      <c r="X32" s="18"/>
      <c r="Y32" s="18"/>
      <c r="AA32" s="18"/>
    </row>
    <row r="33" spans="1:27" ht="13.5">
      <c r="A33" s="17">
        <v>46.81</v>
      </c>
      <c r="B33" s="17">
        <v>47.2656</v>
      </c>
      <c r="E33" s="18"/>
      <c r="F33" s="18"/>
      <c r="H33" s="18"/>
      <c r="X33" s="18"/>
      <c r="Y33" s="18"/>
      <c r="AA33" s="18"/>
    </row>
    <row r="34" spans="1:27" ht="13.5">
      <c r="A34" s="17">
        <v>46.82</v>
      </c>
      <c r="B34" s="17">
        <v>49.8789</v>
      </c>
      <c r="E34" s="18"/>
      <c r="F34" s="18"/>
      <c r="H34" s="18"/>
      <c r="X34" s="18"/>
      <c r="Y34" s="18"/>
      <c r="AA34" s="18"/>
    </row>
    <row r="35" spans="1:27" ht="13.5">
      <c r="A35" s="17">
        <v>46.83</v>
      </c>
      <c r="B35" s="17">
        <v>43.0664</v>
      </c>
      <c r="E35" s="18"/>
      <c r="F35" s="18"/>
      <c r="H35" s="18"/>
      <c r="X35" s="18"/>
      <c r="Y35" s="18"/>
      <c r="AA35" s="18"/>
    </row>
    <row r="36" spans="1:27" ht="13.5">
      <c r="A36" s="17">
        <v>46.84</v>
      </c>
      <c r="B36" s="17">
        <v>76.5625</v>
      </c>
      <c r="E36" s="18"/>
      <c r="F36" s="18"/>
      <c r="H36" s="18"/>
      <c r="X36" s="18"/>
      <c r="Y36" s="18"/>
      <c r="AA36" s="18"/>
    </row>
    <row r="37" spans="1:27" ht="13.5">
      <c r="A37" s="17">
        <v>46.85</v>
      </c>
      <c r="B37" s="17">
        <v>79.8789</v>
      </c>
      <c r="E37" s="18"/>
      <c r="F37" s="18"/>
      <c r="H37" s="18"/>
      <c r="X37" s="18"/>
      <c r="Y37" s="18"/>
      <c r="AA37" s="18"/>
    </row>
    <row r="38" spans="1:27" ht="13.5">
      <c r="A38" s="17">
        <v>46.86</v>
      </c>
      <c r="B38" s="17">
        <v>60.0625</v>
      </c>
      <c r="E38" s="18"/>
      <c r="F38" s="18"/>
      <c r="H38" s="18"/>
      <c r="X38" s="18"/>
      <c r="Y38" s="18"/>
      <c r="AA38" s="18"/>
    </row>
    <row r="39" spans="1:27" ht="13.5">
      <c r="A39" s="17">
        <v>46.87</v>
      </c>
      <c r="B39" s="17">
        <v>76.5625</v>
      </c>
      <c r="E39" s="18"/>
      <c r="F39" s="18"/>
      <c r="H39" s="18"/>
      <c r="X39" s="18"/>
      <c r="Y39" s="18"/>
      <c r="AA39" s="18"/>
    </row>
    <row r="40" spans="1:27" ht="13.5">
      <c r="A40" s="17">
        <v>46.88</v>
      </c>
      <c r="B40" s="17">
        <v>57.1914</v>
      </c>
      <c r="E40" s="18"/>
      <c r="F40" s="18"/>
      <c r="H40" s="18"/>
      <c r="X40" s="18"/>
      <c r="Y40" s="18"/>
      <c r="AA40" s="18"/>
    </row>
    <row r="41" spans="1:27" ht="13.5">
      <c r="A41" s="17">
        <v>46.89</v>
      </c>
      <c r="B41" s="17">
        <v>63.0039</v>
      </c>
      <c r="E41" s="18"/>
      <c r="F41" s="18"/>
      <c r="H41" s="18"/>
      <c r="X41" s="18"/>
      <c r="Y41" s="18"/>
      <c r="AA41" s="18"/>
    </row>
    <row r="42" spans="1:27" ht="13.5">
      <c r="A42" s="17">
        <v>46.9</v>
      </c>
      <c r="B42" s="17">
        <v>107.641</v>
      </c>
      <c r="E42" s="18"/>
      <c r="F42" s="18"/>
      <c r="H42" s="18"/>
      <c r="X42" s="18"/>
      <c r="Y42" s="18"/>
      <c r="AA42" s="18"/>
    </row>
    <row r="43" spans="1:27" ht="13.5">
      <c r="A43" s="17">
        <v>46.91</v>
      </c>
      <c r="B43" s="17">
        <v>79.8789</v>
      </c>
      <c r="E43" s="18"/>
      <c r="F43" s="18"/>
      <c r="H43" s="18"/>
      <c r="X43" s="18"/>
      <c r="Y43" s="18"/>
      <c r="AA43" s="18"/>
    </row>
    <row r="44" spans="1:27" ht="13.5">
      <c r="A44" s="17">
        <v>46.92</v>
      </c>
      <c r="B44" s="17">
        <v>83.2656</v>
      </c>
      <c r="E44" s="18"/>
      <c r="F44" s="18"/>
      <c r="H44" s="18"/>
      <c r="X44" s="18"/>
      <c r="Y44" s="18"/>
      <c r="AA44" s="18"/>
    </row>
    <row r="45" spans="1:27" ht="13.5">
      <c r="A45" s="17">
        <v>46.93</v>
      </c>
      <c r="B45" s="17">
        <v>79.8789</v>
      </c>
      <c r="E45" s="18"/>
      <c r="F45" s="18"/>
      <c r="H45" s="18"/>
      <c r="X45" s="18"/>
      <c r="Y45" s="18"/>
      <c r="AA45" s="18"/>
    </row>
    <row r="46" spans="1:27" ht="13.5">
      <c r="A46" s="17">
        <v>46.94</v>
      </c>
      <c r="B46" s="17">
        <v>60.0625</v>
      </c>
      <c r="E46" s="18"/>
      <c r="F46" s="18"/>
      <c r="H46" s="18"/>
      <c r="X46" s="18"/>
      <c r="Y46" s="18"/>
      <c r="AA46" s="18"/>
    </row>
    <row r="47" spans="1:27" ht="13.5">
      <c r="A47" s="17">
        <v>46.95</v>
      </c>
      <c r="B47" s="17">
        <v>90.25</v>
      </c>
      <c r="E47" s="18"/>
      <c r="F47" s="18"/>
      <c r="H47" s="18"/>
      <c r="X47" s="18"/>
      <c r="Y47" s="18"/>
      <c r="AA47" s="18"/>
    </row>
    <row r="48" spans="1:27" ht="13.5">
      <c r="A48" s="17">
        <v>46.96</v>
      </c>
      <c r="B48" s="17">
        <v>60.0625</v>
      </c>
      <c r="E48" s="18"/>
      <c r="F48" s="18"/>
      <c r="H48" s="18"/>
      <c r="X48" s="18"/>
      <c r="Y48" s="18"/>
      <c r="AA48" s="18"/>
    </row>
    <row r="49" spans="1:27" ht="13.5">
      <c r="A49" s="17">
        <v>46.97</v>
      </c>
      <c r="B49" s="17">
        <v>92.6406</v>
      </c>
      <c r="E49" s="18"/>
      <c r="F49" s="18"/>
      <c r="H49" s="18"/>
      <c r="X49" s="18"/>
      <c r="Y49" s="18"/>
      <c r="AA49" s="18"/>
    </row>
    <row r="50" spans="1:27" ht="13.5">
      <c r="A50" s="17">
        <v>46.98</v>
      </c>
      <c r="B50" s="17">
        <v>86.7227</v>
      </c>
      <c r="E50" s="18"/>
      <c r="F50" s="18"/>
      <c r="H50" s="18"/>
      <c r="X50" s="18"/>
      <c r="Y50" s="18"/>
      <c r="AA50" s="18"/>
    </row>
    <row r="51" spans="1:27" ht="13.5">
      <c r="A51" s="17">
        <v>46.99</v>
      </c>
      <c r="B51" s="17">
        <v>97.5156</v>
      </c>
      <c r="E51" s="18"/>
      <c r="F51" s="18"/>
      <c r="H51" s="18"/>
      <c r="X51" s="18"/>
      <c r="Y51" s="18"/>
      <c r="AA51" s="18"/>
    </row>
    <row r="52" spans="1:27" ht="13.5">
      <c r="A52" s="16">
        <v>47</v>
      </c>
      <c r="B52" s="17">
        <v>67.0352</v>
      </c>
      <c r="E52" s="18"/>
      <c r="F52" s="18"/>
      <c r="H52" s="18"/>
      <c r="X52" s="18"/>
      <c r="Y52" s="18"/>
      <c r="AA52" s="18"/>
    </row>
    <row r="53" spans="1:27" ht="13.5">
      <c r="A53" s="16">
        <v>47.01</v>
      </c>
      <c r="B53" s="17">
        <v>70.1406</v>
      </c>
      <c r="E53" s="18"/>
      <c r="F53" s="18"/>
      <c r="H53" s="18"/>
      <c r="X53" s="18"/>
      <c r="Y53" s="18"/>
      <c r="AA53" s="18"/>
    </row>
    <row r="54" spans="1:27" ht="13.5">
      <c r="A54" s="16">
        <v>47.02</v>
      </c>
      <c r="B54" s="17">
        <v>86.7227</v>
      </c>
      <c r="E54" s="18"/>
      <c r="F54" s="18"/>
      <c r="H54" s="18"/>
      <c r="X54" s="18"/>
      <c r="Y54" s="18"/>
      <c r="AA54" s="18"/>
    </row>
    <row r="55" spans="1:27" ht="13.5">
      <c r="A55" s="16">
        <v>47.03</v>
      </c>
      <c r="B55" s="17">
        <v>133.691</v>
      </c>
      <c r="E55" s="18"/>
      <c r="F55" s="18"/>
      <c r="H55" s="18"/>
      <c r="X55" s="18"/>
      <c r="Y55" s="18"/>
      <c r="AA55" s="18"/>
    </row>
    <row r="56" spans="1:27" ht="13.5">
      <c r="A56" s="16">
        <v>47.04</v>
      </c>
      <c r="B56" s="17">
        <v>83.2656</v>
      </c>
      <c r="E56" s="18"/>
      <c r="F56" s="18"/>
      <c r="H56" s="18"/>
      <c r="X56" s="18"/>
      <c r="Y56" s="18"/>
      <c r="AA56" s="18"/>
    </row>
    <row r="57" spans="1:27" ht="13.5">
      <c r="A57" s="16">
        <v>47.05</v>
      </c>
      <c r="B57" s="17">
        <v>100</v>
      </c>
      <c r="E57" s="18"/>
      <c r="F57" s="18"/>
      <c r="H57" s="18"/>
      <c r="X57" s="18"/>
      <c r="Y57" s="18"/>
      <c r="AA57" s="18"/>
    </row>
    <row r="58" spans="1:27" ht="13.5">
      <c r="A58" s="16">
        <v>47.06</v>
      </c>
      <c r="B58" s="17">
        <v>102.516</v>
      </c>
      <c r="E58" s="18"/>
      <c r="F58" s="18"/>
      <c r="H58" s="18"/>
      <c r="X58" s="18"/>
      <c r="Y58" s="18"/>
      <c r="AA58" s="18"/>
    </row>
    <row r="59" spans="1:27" ht="13.5">
      <c r="A59" s="16">
        <v>47.07</v>
      </c>
      <c r="B59" s="17">
        <v>100</v>
      </c>
      <c r="E59" s="18"/>
      <c r="F59" s="18"/>
      <c r="H59" s="18"/>
      <c r="X59" s="18"/>
      <c r="Y59" s="18"/>
      <c r="AA59" s="18"/>
    </row>
    <row r="60" spans="1:27" ht="13.5">
      <c r="A60" s="16">
        <v>47.08</v>
      </c>
      <c r="B60" s="17">
        <v>136.598</v>
      </c>
      <c r="E60" s="18"/>
      <c r="F60" s="18"/>
      <c r="H60" s="18"/>
      <c r="X60" s="18"/>
      <c r="Y60" s="18"/>
      <c r="AA60" s="18"/>
    </row>
    <row r="61" spans="1:27" ht="13.5">
      <c r="A61" s="16">
        <v>47.09</v>
      </c>
      <c r="B61" s="17">
        <v>112.891</v>
      </c>
      <c r="E61" s="18"/>
      <c r="F61" s="18"/>
      <c r="H61" s="18"/>
      <c r="X61" s="18"/>
      <c r="Y61" s="18"/>
      <c r="AA61" s="18"/>
    </row>
    <row r="62" spans="1:27" ht="13.5">
      <c r="A62" s="16">
        <v>47.1</v>
      </c>
      <c r="B62" s="17">
        <v>83.2656</v>
      </c>
      <c r="E62" s="18"/>
      <c r="F62" s="18"/>
      <c r="H62" s="18"/>
      <c r="X62" s="18"/>
      <c r="Y62" s="18"/>
      <c r="AA62" s="18"/>
    </row>
    <row r="63" spans="1:27" ht="13.5">
      <c r="A63" s="16">
        <v>47.11</v>
      </c>
      <c r="B63" s="17">
        <v>79.8789</v>
      </c>
      <c r="E63" s="18"/>
      <c r="F63" s="18"/>
      <c r="H63" s="18"/>
      <c r="X63" s="18"/>
      <c r="Y63" s="18"/>
      <c r="AA63" s="18"/>
    </row>
    <row r="64" spans="1:27" ht="13.5">
      <c r="A64" s="16">
        <v>47.12</v>
      </c>
      <c r="B64" s="17">
        <v>136.598</v>
      </c>
      <c r="E64" s="18"/>
      <c r="F64" s="18"/>
      <c r="H64" s="18"/>
      <c r="X64" s="18"/>
      <c r="Y64" s="18"/>
      <c r="AA64" s="18"/>
    </row>
    <row r="65" spans="1:27" ht="13.5">
      <c r="A65" s="16">
        <v>47.13</v>
      </c>
      <c r="B65" s="17">
        <v>139.535</v>
      </c>
      <c r="E65" s="18"/>
      <c r="F65" s="18"/>
      <c r="H65" s="18"/>
      <c r="X65" s="18"/>
      <c r="Y65" s="18"/>
      <c r="AA65" s="18"/>
    </row>
    <row r="66" spans="1:27" ht="13.5">
      <c r="A66" s="16">
        <v>47.14</v>
      </c>
      <c r="B66" s="17">
        <v>110.25</v>
      </c>
      <c r="E66" s="18"/>
      <c r="F66" s="18"/>
      <c r="H66" s="18"/>
      <c r="X66" s="18"/>
      <c r="Y66" s="18"/>
      <c r="AA66" s="18"/>
    </row>
    <row r="67" spans="1:27" ht="13.5">
      <c r="A67" s="16">
        <v>47.15</v>
      </c>
      <c r="B67" s="17">
        <v>100</v>
      </c>
      <c r="E67" s="18"/>
      <c r="F67" s="18"/>
      <c r="H67" s="18"/>
      <c r="X67" s="18"/>
      <c r="Y67" s="18"/>
      <c r="AA67" s="18"/>
    </row>
    <row r="68" spans="1:27" ht="13.5">
      <c r="A68" s="16">
        <v>47.16</v>
      </c>
      <c r="B68" s="17">
        <v>122.379</v>
      </c>
      <c r="E68" s="18"/>
      <c r="F68" s="18"/>
      <c r="H68" s="18"/>
      <c r="X68" s="18"/>
      <c r="Y68" s="18"/>
      <c r="AA68" s="18"/>
    </row>
    <row r="69" spans="1:27" ht="13.5">
      <c r="A69" s="16">
        <v>47.17</v>
      </c>
      <c r="B69" s="17">
        <v>119.629</v>
      </c>
      <c r="E69" s="18"/>
      <c r="F69" s="18"/>
      <c r="H69" s="18"/>
      <c r="X69" s="18"/>
      <c r="Y69" s="18"/>
      <c r="AA69" s="18"/>
    </row>
    <row r="70" spans="1:27" ht="13.5">
      <c r="A70" s="16">
        <v>47.18</v>
      </c>
      <c r="B70" s="17">
        <v>159.391</v>
      </c>
      <c r="E70" s="18"/>
      <c r="F70" s="18"/>
      <c r="H70" s="18"/>
      <c r="X70" s="18"/>
      <c r="Y70" s="18"/>
      <c r="AA70" s="18"/>
    </row>
    <row r="71" spans="1:27" ht="13.5">
      <c r="A71" s="16">
        <v>47.19</v>
      </c>
      <c r="B71" s="17">
        <v>122.379</v>
      </c>
      <c r="E71" s="18"/>
      <c r="F71" s="18"/>
      <c r="H71" s="18"/>
      <c r="X71" s="18"/>
      <c r="Y71" s="18"/>
      <c r="AA71" s="18"/>
    </row>
    <row r="72" spans="1:27" ht="13.5">
      <c r="A72" s="16">
        <v>47.2</v>
      </c>
      <c r="B72" s="17">
        <v>119.629</v>
      </c>
      <c r="E72" s="18"/>
      <c r="F72" s="18"/>
      <c r="H72" s="18"/>
      <c r="X72" s="18"/>
      <c r="Y72" s="18"/>
      <c r="AA72" s="18"/>
    </row>
    <row r="73" spans="1:27" ht="13.5">
      <c r="A73" s="17">
        <v>47.21</v>
      </c>
      <c r="B73" s="17">
        <v>122.379</v>
      </c>
      <c r="E73" s="18"/>
      <c r="F73" s="18"/>
      <c r="H73" s="18"/>
      <c r="X73" s="18"/>
      <c r="Y73" s="18"/>
      <c r="AA73" s="18"/>
    </row>
    <row r="74" spans="1:27" ht="13.5">
      <c r="A74" s="17">
        <v>47.22</v>
      </c>
      <c r="B74" s="17">
        <v>162.563</v>
      </c>
      <c r="E74" s="18"/>
      <c r="F74" s="18"/>
      <c r="H74" s="18"/>
      <c r="X74" s="18"/>
      <c r="Y74" s="18"/>
      <c r="AA74" s="18"/>
    </row>
    <row r="75" spans="1:27" ht="13.5">
      <c r="A75" s="17">
        <v>47.23</v>
      </c>
      <c r="B75" s="17">
        <v>159.391</v>
      </c>
      <c r="E75" s="18"/>
      <c r="F75" s="18"/>
      <c r="H75" s="18"/>
      <c r="X75" s="18"/>
      <c r="Y75" s="18"/>
      <c r="AA75" s="18"/>
    </row>
    <row r="76" spans="1:27" ht="13.5">
      <c r="A76" s="17">
        <v>47.24</v>
      </c>
      <c r="B76" s="17">
        <v>136.598</v>
      </c>
      <c r="E76" s="18"/>
      <c r="F76" s="18"/>
      <c r="H76" s="18"/>
      <c r="X76" s="18"/>
      <c r="Y76" s="18"/>
      <c r="AA76" s="18"/>
    </row>
    <row r="77" spans="1:27" ht="13.5">
      <c r="A77" s="17">
        <v>47.25</v>
      </c>
      <c r="B77" s="17">
        <v>126.563</v>
      </c>
      <c r="E77" s="18"/>
      <c r="F77" s="18"/>
      <c r="H77" s="18"/>
      <c r="X77" s="18"/>
      <c r="Y77" s="18"/>
      <c r="AA77" s="18"/>
    </row>
    <row r="78" spans="1:27" ht="13.5">
      <c r="A78" s="17">
        <v>47.26</v>
      </c>
      <c r="B78" s="17">
        <v>159.391</v>
      </c>
      <c r="E78" s="18"/>
      <c r="F78" s="18"/>
      <c r="H78" s="18"/>
      <c r="X78" s="18"/>
      <c r="Y78" s="18"/>
      <c r="AA78" s="18"/>
    </row>
    <row r="79" spans="1:27" ht="13.5">
      <c r="A79" s="17">
        <v>47.27</v>
      </c>
      <c r="B79" s="17">
        <v>177.223</v>
      </c>
      <c r="E79" s="18"/>
      <c r="F79" s="18"/>
      <c r="H79" s="18"/>
      <c r="X79" s="18"/>
      <c r="Y79" s="18"/>
      <c r="AA79" s="18"/>
    </row>
    <row r="80" spans="1:27" ht="13.5">
      <c r="A80" s="17">
        <v>47.28</v>
      </c>
      <c r="B80" s="17">
        <v>150.063</v>
      </c>
      <c r="E80" s="18"/>
      <c r="F80" s="18"/>
      <c r="H80" s="18"/>
      <c r="X80" s="18"/>
      <c r="Y80" s="18"/>
      <c r="AA80" s="18"/>
    </row>
    <row r="81" spans="1:27" ht="13.5">
      <c r="A81" s="17">
        <v>47.29</v>
      </c>
      <c r="B81" s="17">
        <v>170.629</v>
      </c>
      <c r="E81" s="18"/>
      <c r="F81" s="18"/>
      <c r="H81" s="18"/>
      <c r="X81" s="18"/>
      <c r="Y81" s="18"/>
      <c r="AA81" s="18"/>
    </row>
    <row r="82" spans="1:27" ht="13.5">
      <c r="A82" s="17">
        <v>47.3</v>
      </c>
      <c r="B82" s="17">
        <v>150.063</v>
      </c>
      <c r="E82" s="18"/>
      <c r="F82" s="18"/>
      <c r="H82" s="18"/>
      <c r="X82" s="18"/>
      <c r="Y82" s="18"/>
      <c r="AA82" s="18"/>
    </row>
    <row r="83" spans="1:27" ht="13.5">
      <c r="A83" s="17">
        <v>47.31</v>
      </c>
      <c r="B83" s="17">
        <v>162.563</v>
      </c>
      <c r="E83" s="18"/>
      <c r="F83" s="18"/>
      <c r="H83" s="18"/>
      <c r="X83" s="18"/>
      <c r="Y83" s="18"/>
      <c r="AA83" s="18"/>
    </row>
    <row r="84" spans="1:27" ht="13.5">
      <c r="A84" s="17">
        <v>47.32</v>
      </c>
      <c r="B84" s="17">
        <v>136.598</v>
      </c>
      <c r="E84" s="18"/>
      <c r="F84" s="18"/>
      <c r="H84" s="18"/>
      <c r="X84" s="18"/>
      <c r="Y84" s="18"/>
      <c r="AA84" s="18"/>
    </row>
    <row r="85" spans="1:27" ht="13.5">
      <c r="A85" s="17">
        <v>47.33</v>
      </c>
      <c r="B85" s="17">
        <v>187.348</v>
      </c>
      <c r="E85" s="18"/>
      <c r="F85" s="18"/>
      <c r="H85" s="18"/>
      <c r="X85" s="18"/>
      <c r="Y85" s="18"/>
      <c r="AA85" s="18"/>
    </row>
    <row r="86" spans="1:27" ht="13.5">
      <c r="A86" s="17">
        <v>47.34</v>
      </c>
      <c r="B86" s="17">
        <v>150.063</v>
      </c>
      <c r="E86" s="18"/>
      <c r="F86" s="18"/>
      <c r="H86" s="18"/>
      <c r="X86" s="18"/>
      <c r="Y86" s="18"/>
      <c r="AA86" s="18"/>
    </row>
    <row r="87" spans="1:27" ht="13.5">
      <c r="A87" s="17">
        <v>47.35</v>
      </c>
      <c r="B87" s="17">
        <v>170.629</v>
      </c>
      <c r="E87" s="18"/>
      <c r="F87" s="18"/>
      <c r="H87" s="18"/>
      <c r="X87" s="18"/>
      <c r="Y87" s="18"/>
      <c r="AA87" s="18"/>
    </row>
    <row r="88" spans="1:27" ht="13.5">
      <c r="A88" s="17">
        <v>47.36</v>
      </c>
      <c r="B88" s="17">
        <v>180.566</v>
      </c>
      <c r="E88" s="18"/>
      <c r="F88" s="18"/>
      <c r="H88" s="18"/>
      <c r="X88" s="18"/>
      <c r="Y88" s="18"/>
      <c r="AA88" s="18"/>
    </row>
    <row r="89" spans="1:27" ht="13.5">
      <c r="A89" s="17">
        <v>47.37</v>
      </c>
      <c r="B89" s="17">
        <v>156.25</v>
      </c>
      <c r="E89" s="18"/>
      <c r="F89" s="18"/>
      <c r="H89" s="18"/>
      <c r="X89" s="18"/>
      <c r="Y89" s="18"/>
      <c r="AA89" s="18"/>
    </row>
    <row r="90" spans="1:27" ht="13.5">
      <c r="A90" s="17">
        <v>47.38</v>
      </c>
      <c r="B90" s="17">
        <v>172.266</v>
      </c>
      <c r="E90" s="18"/>
      <c r="F90" s="18"/>
      <c r="H90" s="18"/>
      <c r="X90" s="18"/>
      <c r="Y90" s="18"/>
      <c r="AA90" s="18"/>
    </row>
    <row r="91" spans="1:27" ht="13.5">
      <c r="A91" s="17">
        <v>47.39</v>
      </c>
      <c r="B91" s="17">
        <v>142.504</v>
      </c>
      <c r="E91" s="18"/>
      <c r="F91" s="18"/>
      <c r="H91" s="18"/>
      <c r="X91" s="18"/>
      <c r="Y91" s="18"/>
      <c r="AA91" s="18"/>
    </row>
    <row r="92" spans="1:27" ht="13.5">
      <c r="A92" s="17">
        <v>47.4</v>
      </c>
      <c r="B92" s="17">
        <v>192.516</v>
      </c>
      <c r="E92" s="18"/>
      <c r="F92" s="18"/>
      <c r="H92" s="18"/>
      <c r="X92" s="18"/>
      <c r="Y92" s="18"/>
      <c r="AA92" s="18"/>
    </row>
    <row r="93" spans="1:27" ht="13.5">
      <c r="A93" s="17">
        <v>47.41</v>
      </c>
      <c r="B93" s="17">
        <v>199.516</v>
      </c>
      <c r="E93" s="18"/>
      <c r="F93" s="18"/>
      <c r="H93" s="18"/>
      <c r="X93" s="18"/>
      <c r="Y93" s="18"/>
      <c r="AA93" s="18"/>
    </row>
    <row r="94" spans="1:27" ht="13.5">
      <c r="A94" s="17">
        <v>47.42</v>
      </c>
      <c r="B94" s="17">
        <v>206.641</v>
      </c>
      <c r="E94" s="18"/>
      <c r="F94" s="18"/>
      <c r="H94" s="18"/>
      <c r="X94" s="18"/>
      <c r="Y94" s="18"/>
      <c r="AA94" s="18"/>
    </row>
    <row r="95" spans="1:27" ht="13.5">
      <c r="A95" s="17">
        <v>47.43</v>
      </c>
      <c r="B95" s="17">
        <v>223.129</v>
      </c>
      <c r="E95" s="18"/>
      <c r="F95" s="18"/>
      <c r="H95" s="18"/>
      <c r="X95" s="18"/>
      <c r="Y95" s="18"/>
      <c r="AA95" s="18"/>
    </row>
    <row r="96" spans="1:27" ht="13.5">
      <c r="A96" s="17">
        <v>47.44</v>
      </c>
      <c r="B96" s="17">
        <v>297.563</v>
      </c>
      <c r="E96" s="18"/>
      <c r="F96" s="18"/>
      <c r="H96" s="18"/>
      <c r="X96" s="18"/>
      <c r="Y96" s="18"/>
      <c r="AA96" s="18"/>
    </row>
    <row r="97" spans="1:27" ht="13.5">
      <c r="A97" s="17">
        <v>47.45</v>
      </c>
      <c r="B97" s="17">
        <v>272.25</v>
      </c>
      <c r="E97" s="18"/>
      <c r="F97" s="18"/>
      <c r="H97" s="18"/>
      <c r="X97" s="18"/>
      <c r="Y97" s="18"/>
      <c r="AA97" s="18"/>
    </row>
    <row r="98" spans="1:27" ht="13.5">
      <c r="A98" s="17">
        <v>47.46</v>
      </c>
      <c r="B98" s="17">
        <v>206.641</v>
      </c>
      <c r="E98" s="18"/>
      <c r="F98" s="18"/>
      <c r="H98" s="18"/>
      <c r="X98" s="18"/>
      <c r="Y98" s="18"/>
      <c r="AA98" s="18"/>
    </row>
    <row r="99" spans="1:27" ht="13.5">
      <c r="A99" s="17">
        <v>47.47</v>
      </c>
      <c r="B99" s="17">
        <v>203.063</v>
      </c>
      <c r="E99" s="18"/>
      <c r="F99" s="18"/>
      <c r="H99" s="18"/>
      <c r="X99" s="18"/>
      <c r="Y99" s="18"/>
      <c r="AA99" s="18"/>
    </row>
    <row r="100" spans="1:27" ht="13.5">
      <c r="A100" s="17">
        <v>47.48</v>
      </c>
      <c r="B100" s="17">
        <v>242.191</v>
      </c>
      <c r="E100" s="18"/>
      <c r="F100" s="18"/>
      <c r="H100" s="18"/>
      <c r="X100" s="18"/>
      <c r="Y100" s="18"/>
      <c r="AA100" s="18"/>
    </row>
    <row r="101" spans="1:27" ht="13.5">
      <c r="A101" s="17">
        <v>47.49</v>
      </c>
      <c r="B101" s="17">
        <v>223.129</v>
      </c>
      <c r="E101" s="18"/>
      <c r="F101" s="18"/>
      <c r="H101" s="18"/>
      <c r="X101" s="18"/>
      <c r="Y101" s="18"/>
      <c r="AA101" s="18"/>
    </row>
    <row r="102" spans="1:27" ht="13.5">
      <c r="A102" s="16">
        <v>47.5</v>
      </c>
      <c r="B102" s="17">
        <v>223.129</v>
      </c>
      <c r="E102" s="18"/>
      <c r="F102" s="18"/>
      <c r="H102" s="18"/>
      <c r="X102" s="18"/>
      <c r="Y102" s="18"/>
      <c r="AA102" s="18"/>
    </row>
    <row r="103" spans="1:27" ht="13.5">
      <c r="A103" s="16">
        <v>47.51</v>
      </c>
      <c r="B103" s="17">
        <v>219.41</v>
      </c>
      <c r="E103" s="18"/>
      <c r="F103" s="18"/>
      <c r="H103" s="18"/>
      <c r="X103" s="18"/>
      <c r="Y103" s="18"/>
      <c r="AA103" s="18"/>
    </row>
    <row r="104" spans="1:27" ht="13.5">
      <c r="A104" s="16">
        <v>47.52</v>
      </c>
      <c r="B104" s="17">
        <v>219.41</v>
      </c>
      <c r="E104" s="18"/>
      <c r="F104" s="18"/>
      <c r="H104" s="18"/>
      <c r="X104" s="18"/>
      <c r="Y104" s="18"/>
      <c r="AA104" s="18"/>
    </row>
    <row r="105" spans="1:27" ht="13.5">
      <c r="A105" s="16">
        <v>47.53</v>
      </c>
      <c r="B105" s="17">
        <v>256</v>
      </c>
      <c r="E105" s="18"/>
      <c r="F105" s="18"/>
      <c r="H105" s="18"/>
      <c r="X105" s="18"/>
      <c r="Y105" s="18"/>
      <c r="AA105" s="18"/>
    </row>
    <row r="106" spans="1:27" ht="13.5">
      <c r="A106" s="16">
        <v>47.54</v>
      </c>
      <c r="B106" s="17">
        <v>246.098</v>
      </c>
      <c r="E106" s="18"/>
      <c r="F106" s="18"/>
      <c r="H106" s="18"/>
      <c r="X106" s="18"/>
      <c r="Y106" s="18"/>
      <c r="AA106" s="18"/>
    </row>
    <row r="107" spans="1:27" ht="13.5">
      <c r="A107" s="16">
        <v>47.55</v>
      </c>
      <c r="B107" s="17">
        <v>272.25</v>
      </c>
      <c r="E107" s="18"/>
      <c r="F107" s="18"/>
      <c r="H107" s="18"/>
      <c r="X107" s="18"/>
      <c r="Y107" s="18"/>
      <c r="AA107" s="18"/>
    </row>
    <row r="108" spans="1:27" ht="13.5">
      <c r="A108" s="16">
        <v>47.56</v>
      </c>
      <c r="B108" s="17">
        <v>293.266</v>
      </c>
      <c r="E108" s="18"/>
      <c r="F108" s="18"/>
      <c r="H108" s="18"/>
      <c r="X108" s="18"/>
      <c r="Y108" s="18"/>
      <c r="AA108" s="18"/>
    </row>
    <row r="109" spans="1:27" ht="13.5">
      <c r="A109" s="16">
        <v>47.57</v>
      </c>
      <c r="B109" s="17">
        <v>304.066</v>
      </c>
      <c r="E109" s="18"/>
      <c r="F109" s="18"/>
      <c r="H109" s="18"/>
      <c r="X109" s="18"/>
      <c r="Y109" s="18"/>
      <c r="AA109" s="18"/>
    </row>
    <row r="110" spans="1:27" ht="13.5">
      <c r="A110" s="16">
        <v>47.58</v>
      </c>
      <c r="B110" s="17">
        <v>246.098</v>
      </c>
      <c r="E110" s="18"/>
      <c r="F110" s="18"/>
      <c r="H110" s="18"/>
      <c r="X110" s="18"/>
      <c r="Y110" s="18"/>
      <c r="AA110" s="18"/>
    </row>
    <row r="111" spans="1:27" ht="13.5">
      <c r="A111" s="16">
        <v>47.59</v>
      </c>
      <c r="B111" s="17">
        <v>252.016</v>
      </c>
      <c r="E111" s="18"/>
      <c r="F111" s="18"/>
      <c r="H111" s="18"/>
      <c r="X111" s="18"/>
      <c r="Y111" s="18"/>
      <c r="AA111" s="18"/>
    </row>
    <row r="112" spans="1:27" ht="13.5">
      <c r="A112" s="16">
        <v>47.6</v>
      </c>
      <c r="B112" s="17">
        <v>226.879</v>
      </c>
      <c r="E112" s="18"/>
      <c r="F112" s="18"/>
      <c r="H112" s="18"/>
      <c r="X112" s="18"/>
      <c r="Y112" s="18"/>
      <c r="AA112" s="18"/>
    </row>
    <row r="113" spans="1:27" ht="13.5">
      <c r="A113" s="16">
        <v>47.61</v>
      </c>
      <c r="B113" s="17">
        <v>282.66</v>
      </c>
      <c r="E113" s="18"/>
      <c r="F113" s="18"/>
      <c r="H113" s="18"/>
      <c r="X113" s="18"/>
      <c r="Y113" s="18"/>
      <c r="AA113" s="18"/>
    </row>
    <row r="114" spans="1:27" ht="13.5">
      <c r="A114" s="16">
        <v>47.62</v>
      </c>
      <c r="B114" s="17">
        <v>286.879</v>
      </c>
      <c r="E114" s="18"/>
      <c r="F114" s="18"/>
      <c r="H114" s="18"/>
      <c r="X114" s="18"/>
      <c r="Y114" s="18"/>
      <c r="AA114" s="18"/>
    </row>
    <row r="115" spans="1:27" ht="13.5">
      <c r="A115" s="16">
        <v>47.63</v>
      </c>
      <c r="B115" s="17">
        <v>252.016</v>
      </c>
      <c r="E115" s="18"/>
      <c r="F115" s="18"/>
      <c r="H115" s="18"/>
      <c r="X115" s="18"/>
      <c r="Y115" s="18"/>
      <c r="AA115" s="18"/>
    </row>
    <row r="116" spans="1:27" ht="13.5">
      <c r="A116" s="16">
        <v>47.64</v>
      </c>
      <c r="B116" s="17">
        <v>306.25</v>
      </c>
      <c r="E116" s="18"/>
      <c r="F116" s="18"/>
      <c r="H116" s="18"/>
      <c r="X116" s="18"/>
      <c r="Y116" s="18"/>
      <c r="AA116" s="18"/>
    </row>
    <row r="117" spans="1:27" ht="13.5">
      <c r="A117" s="16">
        <v>47.65</v>
      </c>
      <c r="B117" s="17">
        <v>304.066</v>
      </c>
      <c r="E117" s="18"/>
      <c r="F117" s="18"/>
      <c r="H117" s="18"/>
      <c r="X117" s="18"/>
      <c r="Y117" s="18"/>
      <c r="AA117" s="18"/>
    </row>
    <row r="118" spans="1:27" ht="13.5">
      <c r="A118" s="16">
        <v>47.66</v>
      </c>
      <c r="B118" s="17">
        <v>346.891</v>
      </c>
      <c r="E118" s="18"/>
      <c r="F118" s="18"/>
      <c r="H118" s="18"/>
      <c r="X118" s="18"/>
      <c r="Y118" s="18"/>
      <c r="AA118" s="18"/>
    </row>
    <row r="119" spans="1:27" ht="13.5">
      <c r="A119" s="16">
        <v>47.67</v>
      </c>
      <c r="B119" s="17">
        <v>363.379</v>
      </c>
      <c r="E119" s="18"/>
      <c r="F119" s="18"/>
      <c r="H119" s="18"/>
      <c r="X119" s="18"/>
      <c r="Y119" s="18"/>
      <c r="AA119" s="18"/>
    </row>
    <row r="120" spans="1:27" ht="13.5">
      <c r="A120" s="16">
        <v>47.68</v>
      </c>
      <c r="B120" s="17">
        <v>256</v>
      </c>
      <c r="E120" s="18"/>
      <c r="F120" s="18"/>
      <c r="H120" s="18"/>
      <c r="X120" s="18"/>
      <c r="Y120" s="18"/>
      <c r="AA120" s="18"/>
    </row>
    <row r="121" spans="1:27" ht="13.5">
      <c r="A121" s="16">
        <v>47.69</v>
      </c>
      <c r="B121" s="17">
        <v>299.723</v>
      </c>
      <c r="E121" s="18"/>
      <c r="F121" s="18"/>
      <c r="H121" s="18"/>
      <c r="X121" s="18"/>
      <c r="Y121" s="18"/>
      <c r="AA121" s="18"/>
    </row>
    <row r="122" spans="1:27" ht="13.5">
      <c r="A122" s="16">
        <v>47.7</v>
      </c>
      <c r="B122" s="17">
        <v>319.516</v>
      </c>
      <c r="E122" s="18"/>
      <c r="F122" s="18"/>
      <c r="H122" s="18"/>
      <c r="X122" s="18"/>
      <c r="Y122" s="18"/>
      <c r="AA122" s="18"/>
    </row>
    <row r="123" spans="1:27" ht="13.5">
      <c r="A123" s="16">
        <v>47.71</v>
      </c>
      <c r="B123" s="17">
        <v>326.254</v>
      </c>
      <c r="E123" s="18"/>
      <c r="F123" s="18"/>
      <c r="H123" s="18"/>
      <c r="X123" s="18"/>
      <c r="Y123" s="18"/>
      <c r="AA123" s="18"/>
    </row>
    <row r="124" spans="1:27" ht="13.5">
      <c r="A124" s="16">
        <v>47.72</v>
      </c>
      <c r="B124" s="17">
        <v>280.562</v>
      </c>
      <c r="E124" s="18"/>
      <c r="F124" s="18"/>
      <c r="H124" s="18"/>
      <c r="X124" s="18"/>
      <c r="Y124" s="18"/>
      <c r="AA124" s="18"/>
    </row>
    <row r="125" spans="1:27" ht="13.5">
      <c r="A125" s="16">
        <v>47.73</v>
      </c>
      <c r="B125" s="17">
        <v>286.879</v>
      </c>
      <c r="E125" s="18"/>
      <c r="F125" s="18"/>
      <c r="H125" s="18"/>
      <c r="X125" s="18"/>
      <c r="Y125" s="18"/>
      <c r="AA125" s="18"/>
    </row>
    <row r="126" spans="1:27" ht="13.5">
      <c r="A126" s="16">
        <v>47.74</v>
      </c>
      <c r="B126" s="17">
        <v>293.266</v>
      </c>
      <c r="E126" s="18"/>
      <c r="F126" s="18"/>
      <c r="H126" s="18"/>
      <c r="X126" s="18"/>
      <c r="Y126" s="18"/>
      <c r="AA126" s="18"/>
    </row>
    <row r="127" spans="1:27" ht="13.5">
      <c r="A127" s="16">
        <v>47.75</v>
      </c>
      <c r="B127" s="17">
        <v>299.723</v>
      </c>
      <c r="E127" s="18"/>
      <c r="F127" s="18"/>
      <c r="H127" s="18"/>
      <c r="X127" s="18"/>
      <c r="Y127" s="18"/>
      <c r="AA127" s="18"/>
    </row>
    <row r="128" spans="1:27" ht="13.5">
      <c r="A128" s="16">
        <v>47.76</v>
      </c>
      <c r="B128" s="17">
        <v>299.723</v>
      </c>
      <c r="E128" s="18"/>
      <c r="F128" s="18"/>
      <c r="H128" s="18"/>
      <c r="X128" s="18"/>
      <c r="Y128" s="18"/>
      <c r="AA128" s="18"/>
    </row>
    <row r="129" spans="1:27" ht="13.5">
      <c r="A129" s="16">
        <v>47.77</v>
      </c>
      <c r="B129" s="17">
        <v>333.062</v>
      </c>
      <c r="E129" s="18"/>
      <c r="F129" s="18"/>
      <c r="H129" s="18"/>
      <c r="X129" s="18"/>
      <c r="Y129" s="18"/>
      <c r="AA129" s="18"/>
    </row>
    <row r="130" spans="1:27" ht="13.5">
      <c r="A130" s="16">
        <v>47.78</v>
      </c>
      <c r="B130" s="17">
        <v>286.879</v>
      </c>
      <c r="E130" s="18"/>
      <c r="F130" s="18"/>
      <c r="H130" s="18"/>
      <c r="X130" s="18"/>
      <c r="Y130" s="18"/>
      <c r="AA130" s="18"/>
    </row>
    <row r="131" spans="1:27" ht="13.5">
      <c r="A131" s="16">
        <v>47.79</v>
      </c>
      <c r="B131" s="17">
        <v>299.723</v>
      </c>
      <c r="E131" s="18"/>
      <c r="F131" s="18"/>
      <c r="H131" s="18"/>
      <c r="X131" s="18"/>
      <c r="Y131" s="18"/>
      <c r="AA131" s="18"/>
    </row>
    <row r="132" spans="1:27" ht="13.5">
      <c r="A132" s="16">
        <v>47.8</v>
      </c>
      <c r="B132" s="17">
        <v>312.848</v>
      </c>
      <c r="E132" s="18"/>
      <c r="F132" s="18"/>
      <c r="H132" s="18"/>
      <c r="X132" s="18"/>
      <c r="Y132" s="18"/>
      <c r="AA132" s="18"/>
    </row>
    <row r="133" spans="1:27" ht="13.5">
      <c r="A133" s="16">
        <v>47.81</v>
      </c>
      <c r="B133" s="17">
        <v>213.891</v>
      </c>
      <c r="E133" s="18"/>
      <c r="F133" s="18"/>
      <c r="H133" s="18"/>
      <c r="X133" s="18"/>
      <c r="Y133" s="18"/>
      <c r="AA133" s="18"/>
    </row>
    <row r="134" spans="1:27" ht="13.5">
      <c r="A134" s="16">
        <v>47.82</v>
      </c>
      <c r="B134" s="17">
        <v>203.063</v>
      </c>
      <c r="E134" s="18"/>
      <c r="F134" s="18"/>
      <c r="H134" s="18"/>
      <c r="X134" s="18"/>
      <c r="Y134" s="18"/>
      <c r="AA134" s="18"/>
    </row>
    <row r="135" spans="1:27" ht="13.5">
      <c r="A135" s="16">
        <v>47.83</v>
      </c>
      <c r="B135" s="17">
        <v>252.016</v>
      </c>
      <c r="E135" s="18"/>
      <c r="F135" s="18"/>
      <c r="H135" s="18"/>
      <c r="X135" s="18"/>
      <c r="Y135" s="18"/>
      <c r="AA135" s="18"/>
    </row>
    <row r="136" spans="1:27" ht="13.5">
      <c r="A136" s="16">
        <v>47.84</v>
      </c>
      <c r="B136" s="17">
        <v>246.098</v>
      </c>
      <c r="E136" s="18"/>
      <c r="F136" s="18"/>
      <c r="H136" s="18"/>
      <c r="X136" s="18"/>
      <c r="Y136" s="18"/>
      <c r="AA136" s="18"/>
    </row>
    <row r="137" spans="1:27" ht="13.5">
      <c r="A137" s="16">
        <v>47.85</v>
      </c>
      <c r="B137" s="17">
        <v>236.391</v>
      </c>
      <c r="E137" s="18"/>
      <c r="F137" s="18"/>
      <c r="H137" s="18"/>
      <c r="X137" s="18"/>
      <c r="Y137" s="18"/>
      <c r="AA137" s="18"/>
    </row>
    <row r="138" spans="1:27" ht="13.5">
      <c r="A138" s="16">
        <v>47.86</v>
      </c>
      <c r="B138" s="17">
        <v>190.785</v>
      </c>
      <c r="E138" s="18"/>
      <c r="F138" s="18"/>
      <c r="H138" s="18"/>
      <c r="X138" s="18"/>
      <c r="Y138" s="18"/>
      <c r="AA138" s="18"/>
    </row>
    <row r="139" spans="1:27" ht="13.5">
      <c r="A139" s="16">
        <v>47.87</v>
      </c>
      <c r="B139" s="17">
        <v>240.25</v>
      </c>
      <c r="E139" s="18"/>
      <c r="F139" s="18"/>
      <c r="H139" s="18"/>
      <c r="X139" s="18"/>
      <c r="Y139" s="18"/>
      <c r="AA139" s="18"/>
    </row>
    <row r="140" spans="1:27" ht="13.5">
      <c r="A140" s="16">
        <v>47.88</v>
      </c>
      <c r="B140" s="17">
        <v>190.785</v>
      </c>
      <c r="E140" s="18"/>
      <c r="F140" s="18"/>
      <c r="H140" s="18"/>
      <c r="X140" s="18"/>
      <c r="Y140" s="18"/>
      <c r="AA140" s="18"/>
    </row>
    <row r="141" spans="1:27" ht="13.5">
      <c r="A141" s="16">
        <v>47.89</v>
      </c>
      <c r="B141" s="17">
        <v>159.391</v>
      </c>
      <c r="E141" s="18"/>
      <c r="F141" s="18"/>
      <c r="H141" s="18"/>
      <c r="X141" s="18"/>
      <c r="Y141" s="18"/>
      <c r="AA141" s="18"/>
    </row>
    <row r="142" spans="1:27" ht="13.5">
      <c r="A142" s="17">
        <v>47.9</v>
      </c>
      <c r="B142" s="17">
        <v>187.348</v>
      </c>
      <c r="E142" s="18"/>
      <c r="F142" s="18"/>
      <c r="H142" s="18"/>
      <c r="X142" s="18"/>
      <c r="Y142" s="18"/>
      <c r="AA142" s="18"/>
    </row>
    <row r="143" spans="1:27" ht="13.5">
      <c r="A143" s="17">
        <v>47.91</v>
      </c>
      <c r="B143" s="17">
        <v>139.535</v>
      </c>
      <c r="E143" s="18"/>
      <c r="F143" s="18"/>
      <c r="H143" s="18"/>
      <c r="X143" s="18"/>
      <c r="Y143" s="18"/>
      <c r="AA143" s="18"/>
    </row>
    <row r="144" spans="1:27" ht="13.5">
      <c r="A144" s="17">
        <v>47.92</v>
      </c>
      <c r="B144" s="17">
        <v>182.25</v>
      </c>
      <c r="E144" s="18"/>
      <c r="F144" s="18"/>
      <c r="H144" s="18"/>
      <c r="X144" s="18"/>
      <c r="Y144" s="18"/>
      <c r="AA144" s="18"/>
    </row>
    <row r="145" spans="1:27" ht="13.5">
      <c r="A145" s="17">
        <v>47.93</v>
      </c>
      <c r="B145" s="17">
        <v>203.063</v>
      </c>
      <c r="E145" s="18"/>
      <c r="F145" s="18"/>
      <c r="H145" s="18"/>
      <c r="X145" s="18"/>
      <c r="Y145" s="18"/>
      <c r="AA145" s="18"/>
    </row>
    <row r="146" spans="1:27" ht="13.5">
      <c r="A146" s="17">
        <v>47.94</v>
      </c>
      <c r="B146" s="17">
        <v>136.598</v>
      </c>
      <c r="E146" s="18"/>
      <c r="F146" s="18"/>
      <c r="H146" s="18"/>
      <c r="X146" s="18"/>
      <c r="Y146" s="18"/>
      <c r="AA146" s="18"/>
    </row>
    <row r="147" spans="1:27" ht="13.5">
      <c r="A147" s="17">
        <v>47.95</v>
      </c>
      <c r="B147" s="17">
        <v>162.563</v>
      </c>
      <c r="E147" s="18"/>
      <c r="F147" s="18"/>
      <c r="H147" s="18"/>
      <c r="X147" s="18"/>
      <c r="Y147" s="18"/>
      <c r="AA147" s="18"/>
    </row>
    <row r="148" spans="1:27" ht="13.5">
      <c r="A148" s="17">
        <v>47.96</v>
      </c>
      <c r="B148" s="17">
        <v>162.563</v>
      </c>
      <c r="E148" s="18"/>
      <c r="F148" s="18"/>
      <c r="H148" s="18"/>
      <c r="X148" s="18"/>
      <c r="Y148" s="18"/>
      <c r="AA148" s="18"/>
    </row>
    <row r="149" spans="1:27" ht="13.5">
      <c r="A149" s="17">
        <v>47.97</v>
      </c>
      <c r="B149" s="17">
        <v>142.504</v>
      </c>
      <c r="E149" s="18"/>
      <c r="F149" s="18"/>
      <c r="H149" s="18"/>
      <c r="X149" s="18"/>
      <c r="Y149" s="18"/>
      <c r="AA149" s="18"/>
    </row>
    <row r="150" spans="1:27" ht="13.5">
      <c r="A150" s="17">
        <v>47.98</v>
      </c>
      <c r="B150" s="17">
        <v>147.016</v>
      </c>
      <c r="E150" s="18"/>
      <c r="F150" s="18"/>
      <c r="H150" s="18"/>
      <c r="X150" s="18"/>
      <c r="Y150" s="18"/>
      <c r="AA150" s="18"/>
    </row>
    <row r="151" spans="1:27" ht="13.5">
      <c r="A151" s="17">
        <v>47.99</v>
      </c>
      <c r="B151" s="17">
        <v>167.379</v>
      </c>
      <c r="E151" s="18"/>
      <c r="F151" s="18"/>
      <c r="H151" s="18"/>
      <c r="X151" s="18"/>
      <c r="Y151" s="18"/>
      <c r="AA151" s="18"/>
    </row>
    <row r="152" spans="1:27" ht="13.5">
      <c r="A152" s="17">
        <v>48</v>
      </c>
      <c r="B152" s="17">
        <v>153.141</v>
      </c>
      <c r="E152" s="18"/>
      <c r="F152" s="18"/>
      <c r="H152" s="18"/>
      <c r="X152" s="18"/>
      <c r="Y152" s="18"/>
      <c r="AA152" s="18"/>
    </row>
    <row r="153" spans="1:27" ht="13.5">
      <c r="A153" s="17">
        <v>48.01</v>
      </c>
      <c r="B153" s="17">
        <v>97.5156</v>
      </c>
      <c r="E153" s="18"/>
      <c r="F153" s="18"/>
      <c r="H153" s="18"/>
      <c r="X153" s="18"/>
      <c r="Y153" s="18"/>
      <c r="AA153" s="18"/>
    </row>
    <row r="154" spans="1:27" ht="13.5">
      <c r="A154" s="17">
        <v>48.02</v>
      </c>
      <c r="B154" s="17">
        <v>136.598</v>
      </c>
      <c r="E154" s="18"/>
      <c r="F154" s="18"/>
      <c r="H154" s="18"/>
      <c r="X154" s="18"/>
      <c r="Y154" s="18"/>
      <c r="AA154" s="18"/>
    </row>
    <row r="155" spans="1:27" ht="13.5">
      <c r="A155" s="17">
        <v>48.03</v>
      </c>
      <c r="B155" s="17">
        <v>170.629</v>
      </c>
      <c r="E155" s="18"/>
      <c r="F155" s="18"/>
      <c r="H155" s="18"/>
      <c r="X155" s="18"/>
      <c r="Y155" s="18"/>
      <c r="AA155" s="18"/>
    </row>
    <row r="156" spans="1:27" ht="13.5">
      <c r="A156" s="17">
        <v>48.04</v>
      </c>
      <c r="B156" s="17">
        <v>136.598</v>
      </c>
      <c r="E156" s="18"/>
      <c r="F156" s="18"/>
      <c r="H156" s="18"/>
      <c r="X156" s="18"/>
      <c r="Y156" s="18"/>
      <c r="AA156" s="18"/>
    </row>
    <row r="157" spans="1:27" ht="13.5">
      <c r="A157" s="17">
        <v>48.05</v>
      </c>
      <c r="B157" s="17">
        <v>116.91</v>
      </c>
      <c r="E157" s="18"/>
      <c r="F157" s="18"/>
      <c r="H157" s="18"/>
      <c r="X157" s="18"/>
      <c r="Y157" s="18"/>
      <c r="AA157" s="18"/>
    </row>
    <row r="158" spans="1:27" ht="13.5">
      <c r="A158" s="17">
        <v>48.06</v>
      </c>
      <c r="B158" s="17">
        <v>129.391</v>
      </c>
      <c r="E158" s="18"/>
      <c r="F158" s="18"/>
      <c r="H158" s="18"/>
      <c r="X158" s="18"/>
      <c r="Y158" s="18"/>
      <c r="AA158" s="18"/>
    </row>
    <row r="159" spans="1:27" ht="13.5">
      <c r="A159" s="17">
        <v>48.07</v>
      </c>
      <c r="B159" s="17">
        <v>110.25</v>
      </c>
      <c r="E159" s="18"/>
      <c r="F159" s="18"/>
      <c r="H159" s="18"/>
      <c r="X159" s="18"/>
      <c r="Y159" s="18"/>
      <c r="AA159" s="18"/>
    </row>
    <row r="160" spans="1:27" ht="13.5">
      <c r="A160" s="17">
        <v>48.08</v>
      </c>
      <c r="B160" s="17">
        <v>126.563</v>
      </c>
      <c r="E160" s="18"/>
      <c r="F160" s="18"/>
      <c r="H160" s="18"/>
      <c r="X160" s="18"/>
      <c r="Y160" s="18"/>
      <c r="AA160" s="18"/>
    </row>
    <row r="161" spans="1:27" ht="13.5">
      <c r="A161" s="17">
        <v>48.09</v>
      </c>
      <c r="B161" s="17">
        <v>92.6406</v>
      </c>
      <c r="E161" s="18"/>
      <c r="F161" s="18"/>
      <c r="H161" s="18"/>
      <c r="X161" s="18"/>
      <c r="Y161" s="18"/>
      <c r="AA161" s="18"/>
    </row>
    <row r="162" spans="1:27" ht="13.5">
      <c r="A162" s="17">
        <v>48.1</v>
      </c>
      <c r="B162" s="17">
        <v>100</v>
      </c>
      <c r="E162" s="18"/>
      <c r="F162" s="18"/>
      <c r="H162" s="18"/>
      <c r="X162" s="18"/>
      <c r="Y162" s="18"/>
      <c r="AA162" s="18"/>
    </row>
    <row r="163" spans="1:27" ht="13.5">
      <c r="A163" s="17">
        <v>48.11</v>
      </c>
      <c r="B163" s="17">
        <v>126.563</v>
      </c>
      <c r="E163" s="18"/>
      <c r="F163" s="18"/>
      <c r="H163" s="18"/>
      <c r="X163" s="18"/>
      <c r="Y163" s="18"/>
      <c r="AA163" s="18"/>
    </row>
    <row r="164" spans="1:27" ht="13.5">
      <c r="A164" s="17">
        <v>48.12</v>
      </c>
      <c r="B164" s="17">
        <v>92.6406</v>
      </c>
      <c r="E164" s="18"/>
      <c r="F164" s="18"/>
      <c r="H164" s="18"/>
      <c r="X164" s="18"/>
      <c r="Y164" s="18"/>
      <c r="AA164" s="18"/>
    </row>
    <row r="165" spans="1:27" ht="13.5">
      <c r="A165" s="17">
        <v>48.13</v>
      </c>
      <c r="B165" s="17">
        <v>133.691</v>
      </c>
      <c r="E165" s="18"/>
      <c r="F165" s="18"/>
      <c r="H165" s="18"/>
      <c r="X165" s="18"/>
      <c r="Y165" s="18"/>
      <c r="AA165" s="18"/>
    </row>
    <row r="166" spans="1:27" ht="13.5">
      <c r="A166" s="17">
        <v>48.14</v>
      </c>
      <c r="B166" s="17">
        <v>142.504</v>
      </c>
      <c r="E166" s="18"/>
      <c r="F166" s="18"/>
      <c r="H166" s="18"/>
      <c r="X166" s="18"/>
      <c r="Y166" s="18"/>
      <c r="AA166" s="18"/>
    </row>
    <row r="167" spans="1:27" ht="13.5">
      <c r="A167" s="17">
        <v>48.15</v>
      </c>
      <c r="B167" s="17">
        <v>90.25</v>
      </c>
      <c r="E167" s="18"/>
      <c r="F167" s="18"/>
      <c r="H167" s="18"/>
      <c r="X167" s="18"/>
      <c r="Y167" s="18"/>
      <c r="AA167" s="18"/>
    </row>
    <row r="168" spans="1:27" ht="13.5">
      <c r="A168" s="17">
        <v>48.16</v>
      </c>
      <c r="B168" s="17">
        <v>92.6406</v>
      </c>
      <c r="E168" s="18"/>
      <c r="F168" s="18"/>
      <c r="H168" s="18"/>
      <c r="X168" s="18"/>
      <c r="Y168" s="18"/>
      <c r="AA168" s="18"/>
    </row>
    <row r="169" spans="1:27" ht="13.5">
      <c r="A169" s="17">
        <v>48.17</v>
      </c>
      <c r="B169" s="17">
        <v>139.535</v>
      </c>
      <c r="E169" s="18"/>
      <c r="F169" s="18"/>
      <c r="H169" s="18"/>
      <c r="X169" s="18"/>
      <c r="Y169" s="18"/>
      <c r="AA169" s="18"/>
    </row>
    <row r="170" spans="1:27" ht="13.5">
      <c r="A170" s="17">
        <v>48.18</v>
      </c>
      <c r="B170" s="17">
        <v>126.563</v>
      </c>
      <c r="E170" s="18"/>
      <c r="F170" s="18"/>
      <c r="H170" s="18"/>
      <c r="X170" s="18"/>
      <c r="Y170" s="18"/>
      <c r="AA170" s="18"/>
    </row>
    <row r="171" spans="1:27" ht="13.5">
      <c r="A171" s="17">
        <v>48.19</v>
      </c>
      <c r="B171" s="17">
        <v>86.7227</v>
      </c>
      <c r="E171" s="18"/>
      <c r="F171" s="18"/>
      <c r="H171" s="18"/>
      <c r="X171" s="18"/>
      <c r="Y171" s="18"/>
      <c r="AA171" s="18"/>
    </row>
    <row r="172" spans="1:27" ht="13.5">
      <c r="A172" s="17">
        <v>48.2</v>
      </c>
      <c r="B172" s="17">
        <v>110.25</v>
      </c>
      <c r="E172" s="18"/>
      <c r="F172" s="18"/>
      <c r="H172" s="18"/>
      <c r="X172" s="18"/>
      <c r="Y172" s="18"/>
      <c r="AA172" s="18"/>
    </row>
    <row r="173" spans="1:27" ht="13.5">
      <c r="A173" s="17">
        <v>48.21</v>
      </c>
      <c r="B173" s="17">
        <v>116.91</v>
      </c>
      <c r="E173" s="18"/>
      <c r="F173" s="18"/>
      <c r="H173" s="18"/>
      <c r="X173" s="18"/>
      <c r="Y173" s="18"/>
      <c r="AA173" s="18"/>
    </row>
    <row r="174" spans="1:27" ht="13.5">
      <c r="A174" s="17">
        <v>48.22</v>
      </c>
      <c r="B174" s="17">
        <v>129.391</v>
      </c>
      <c r="E174" s="18"/>
      <c r="F174" s="18"/>
      <c r="H174" s="18"/>
      <c r="X174" s="18"/>
      <c r="Y174" s="18"/>
      <c r="AA174" s="18"/>
    </row>
    <row r="175" spans="1:27" ht="13.5">
      <c r="A175" s="17">
        <v>48.23</v>
      </c>
      <c r="B175" s="17">
        <v>86.7227</v>
      </c>
      <c r="E175" s="18"/>
      <c r="F175" s="18"/>
      <c r="H175" s="18"/>
      <c r="X175" s="18"/>
      <c r="Y175" s="18"/>
      <c r="AA175" s="18"/>
    </row>
    <row r="176" spans="1:27" ht="13.5">
      <c r="A176" s="17">
        <v>48.24</v>
      </c>
      <c r="B176" s="17">
        <v>119.629</v>
      </c>
      <c r="E176" s="18"/>
      <c r="F176" s="18"/>
      <c r="H176" s="18"/>
      <c r="X176" s="18"/>
      <c r="Y176" s="18"/>
      <c r="AA176" s="18"/>
    </row>
    <row r="177" spans="1:27" ht="13.5">
      <c r="A177" s="17">
        <v>48.25</v>
      </c>
      <c r="B177" s="17">
        <v>102.516</v>
      </c>
      <c r="E177" s="18"/>
      <c r="F177" s="18"/>
      <c r="H177" s="18"/>
      <c r="X177" s="18"/>
      <c r="Y177" s="18"/>
      <c r="AA177" s="18"/>
    </row>
    <row r="178" spans="1:27" ht="13.5">
      <c r="A178" s="17">
        <v>48.26</v>
      </c>
      <c r="B178" s="17">
        <v>97.5156</v>
      </c>
      <c r="E178" s="18"/>
      <c r="F178" s="18"/>
      <c r="H178" s="18"/>
      <c r="X178" s="18"/>
      <c r="Y178" s="18"/>
      <c r="AA178" s="18"/>
    </row>
    <row r="179" spans="1:27" ht="13.5">
      <c r="A179" s="17">
        <v>48.27</v>
      </c>
      <c r="B179" s="17">
        <v>112.891</v>
      </c>
      <c r="E179" s="18"/>
      <c r="F179" s="18"/>
      <c r="H179" s="18"/>
      <c r="X179" s="18"/>
      <c r="Y179" s="18"/>
      <c r="AA179" s="18"/>
    </row>
    <row r="180" spans="1:27" ht="13.5">
      <c r="A180" s="17">
        <v>48.28</v>
      </c>
      <c r="B180" s="17">
        <v>92.6406</v>
      </c>
      <c r="E180" s="18"/>
      <c r="F180" s="18"/>
      <c r="H180" s="18"/>
      <c r="X180" s="18"/>
      <c r="Y180" s="18"/>
      <c r="AA180" s="18"/>
    </row>
    <row r="181" spans="1:27" ht="13.5">
      <c r="A181" s="17">
        <v>48.29</v>
      </c>
      <c r="B181" s="17">
        <v>97.5156</v>
      </c>
      <c r="E181" s="18"/>
      <c r="F181" s="18"/>
      <c r="H181" s="18"/>
      <c r="X181" s="18"/>
      <c r="Y181" s="18"/>
      <c r="AA181" s="18"/>
    </row>
    <row r="182" spans="1:27" ht="13.5">
      <c r="A182" s="17">
        <v>48.3</v>
      </c>
      <c r="B182" s="17">
        <v>122.379</v>
      </c>
      <c r="E182" s="18"/>
      <c r="F182" s="18"/>
      <c r="H182" s="18"/>
      <c r="X182" s="18"/>
      <c r="Y182" s="18"/>
      <c r="AA182" s="18"/>
    </row>
    <row r="183" spans="1:27" ht="13.5">
      <c r="A183" s="17">
        <v>48.31</v>
      </c>
      <c r="B183" s="17">
        <v>116.91</v>
      </c>
      <c r="E183" s="18"/>
      <c r="F183" s="18"/>
      <c r="H183" s="18"/>
      <c r="X183" s="18"/>
      <c r="Y183" s="18"/>
      <c r="AA183" s="18"/>
    </row>
    <row r="184" spans="1:27" ht="13.5">
      <c r="A184" s="17">
        <v>48.32</v>
      </c>
      <c r="B184" s="17">
        <v>119.629</v>
      </c>
      <c r="E184" s="18"/>
      <c r="F184" s="18"/>
      <c r="H184" s="18"/>
      <c r="X184" s="18"/>
      <c r="Y184" s="18"/>
      <c r="AA184" s="18"/>
    </row>
    <row r="185" spans="1:27" ht="13.5">
      <c r="A185" s="17">
        <v>48.33</v>
      </c>
      <c r="B185" s="17">
        <v>122.379</v>
      </c>
      <c r="E185" s="18"/>
      <c r="F185" s="18"/>
      <c r="H185" s="18"/>
      <c r="X185" s="18"/>
      <c r="Y185" s="18"/>
      <c r="AA185" s="18"/>
    </row>
    <row r="186" spans="1:27" ht="13.5">
      <c r="A186" s="17">
        <v>48.34</v>
      </c>
      <c r="B186" s="17">
        <v>107.641</v>
      </c>
      <c r="E186" s="18"/>
      <c r="F186" s="18"/>
      <c r="H186" s="18"/>
      <c r="X186" s="18"/>
      <c r="Y186" s="18"/>
      <c r="AA186" s="18"/>
    </row>
    <row r="187" spans="1:27" ht="13.5">
      <c r="A187" s="17">
        <v>48.35</v>
      </c>
      <c r="B187" s="17">
        <v>142.504</v>
      </c>
      <c r="E187" s="18"/>
      <c r="F187" s="18"/>
      <c r="H187" s="18"/>
      <c r="X187" s="18"/>
      <c r="Y187" s="18"/>
      <c r="AA187" s="18"/>
    </row>
    <row r="188" spans="1:27" ht="13.5">
      <c r="A188" s="17">
        <v>48.36</v>
      </c>
      <c r="B188" s="17">
        <v>150.063</v>
      </c>
      <c r="E188" s="18"/>
      <c r="F188" s="18"/>
      <c r="H188" s="18"/>
      <c r="X188" s="18"/>
      <c r="Y188" s="18"/>
      <c r="AA188" s="18"/>
    </row>
    <row r="189" spans="1:27" ht="13.5">
      <c r="A189" s="17">
        <v>48.37</v>
      </c>
      <c r="B189" s="17">
        <v>112.891</v>
      </c>
      <c r="E189" s="18"/>
      <c r="F189" s="18"/>
      <c r="H189" s="18"/>
      <c r="X189" s="18"/>
      <c r="Y189" s="18"/>
      <c r="AA189" s="18"/>
    </row>
    <row r="190" spans="1:27" ht="13.5">
      <c r="A190" s="17">
        <v>48.38</v>
      </c>
      <c r="B190" s="17">
        <v>139.535</v>
      </c>
      <c r="E190" s="18"/>
      <c r="F190" s="18"/>
      <c r="H190" s="18"/>
      <c r="X190" s="18"/>
      <c r="Y190" s="18"/>
      <c r="AA190" s="18"/>
    </row>
    <row r="191" spans="1:27" ht="13.5">
      <c r="A191" s="17">
        <v>48.39</v>
      </c>
      <c r="B191" s="17">
        <v>147.016</v>
      </c>
      <c r="E191" s="18"/>
      <c r="F191" s="18"/>
      <c r="H191" s="18"/>
      <c r="X191" s="18"/>
      <c r="Y191" s="18"/>
      <c r="AA191" s="18"/>
    </row>
    <row r="192" spans="1:27" ht="13.5">
      <c r="A192" s="16">
        <v>48.4</v>
      </c>
      <c r="B192" s="17">
        <v>147.016</v>
      </c>
      <c r="E192" s="18"/>
      <c r="F192" s="18"/>
      <c r="H192" s="18"/>
      <c r="X192" s="18"/>
      <c r="Y192" s="18"/>
      <c r="AA192" s="18"/>
    </row>
    <row r="193" spans="1:27" ht="13.5">
      <c r="A193" s="16">
        <v>48.41</v>
      </c>
      <c r="B193" s="17">
        <v>170.629</v>
      </c>
      <c r="E193" s="18"/>
      <c r="F193" s="18"/>
      <c r="H193" s="18"/>
      <c r="X193" s="18"/>
      <c r="Y193" s="18"/>
      <c r="AA193" s="18"/>
    </row>
    <row r="194" spans="1:27" ht="13.5">
      <c r="A194" s="16">
        <v>48.42</v>
      </c>
      <c r="B194" s="17">
        <v>133.691</v>
      </c>
      <c r="E194" s="18"/>
      <c r="F194" s="18"/>
      <c r="H194" s="18"/>
      <c r="X194" s="18"/>
      <c r="Y194" s="18"/>
      <c r="AA194" s="18"/>
    </row>
    <row r="195" spans="1:27" ht="13.5">
      <c r="A195" s="16">
        <v>48.43</v>
      </c>
      <c r="B195" s="17">
        <v>182.25</v>
      </c>
      <c r="E195" s="18"/>
      <c r="F195" s="18"/>
      <c r="H195" s="18"/>
      <c r="X195" s="18"/>
      <c r="Y195" s="18"/>
      <c r="AA195" s="18"/>
    </row>
    <row r="196" spans="1:27" ht="13.5">
      <c r="A196" s="16">
        <v>48.44</v>
      </c>
      <c r="B196" s="17">
        <v>159.391</v>
      </c>
      <c r="E196" s="18"/>
      <c r="F196" s="18"/>
      <c r="H196" s="18"/>
      <c r="X196" s="18"/>
      <c r="Y196" s="18"/>
      <c r="AA196" s="18"/>
    </row>
    <row r="197" spans="1:27" ht="13.5">
      <c r="A197" s="16">
        <v>48.45</v>
      </c>
      <c r="B197" s="17">
        <v>172.266</v>
      </c>
      <c r="E197" s="18"/>
      <c r="F197" s="18"/>
      <c r="H197" s="18"/>
      <c r="X197" s="18"/>
      <c r="Y197" s="18"/>
      <c r="AA197" s="18"/>
    </row>
    <row r="198" spans="1:27" ht="13.5">
      <c r="A198" s="16">
        <v>48.46</v>
      </c>
      <c r="B198" s="17">
        <v>197.754</v>
      </c>
      <c r="E198" s="18"/>
      <c r="F198" s="18"/>
      <c r="H198" s="18"/>
      <c r="X198" s="18"/>
      <c r="Y198" s="18"/>
      <c r="AA198" s="18"/>
    </row>
    <row r="199" spans="1:27" ht="13.5">
      <c r="A199" s="16">
        <v>48.47</v>
      </c>
      <c r="B199" s="17">
        <v>177.223</v>
      </c>
      <c r="E199" s="18"/>
      <c r="F199" s="18"/>
      <c r="H199" s="18"/>
      <c r="X199" s="18"/>
      <c r="Y199" s="18"/>
      <c r="AA199" s="18"/>
    </row>
    <row r="200" spans="1:27" ht="13.5">
      <c r="A200" s="16">
        <v>48.48</v>
      </c>
      <c r="B200" s="17">
        <v>197.754</v>
      </c>
      <c r="E200" s="18"/>
      <c r="F200" s="18"/>
      <c r="H200" s="18"/>
      <c r="X200" s="18"/>
      <c r="Y200" s="18"/>
      <c r="AA200" s="18"/>
    </row>
    <row r="201" spans="1:27" ht="13.5">
      <c r="A201" s="16">
        <v>48.49</v>
      </c>
      <c r="B201" s="17">
        <v>210.25</v>
      </c>
      <c r="E201" s="18"/>
      <c r="F201" s="18"/>
      <c r="H201" s="18"/>
      <c r="X201" s="18"/>
      <c r="Y201" s="18"/>
      <c r="AA201" s="18"/>
    </row>
    <row r="202" spans="1:27" ht="13.5">
      <c r="A202" s="16">
        <v>48.5</v>
      </c>
      <c r="B202" s="17">
        <v>197.754</v>
      </c>
      <c r="E202" s="18"/>
      <c r="F202" s="18"/>
      <c r="H202" s="18"/>
      <c r="X202" s="18"/>
      <c r="Y202" s="18"/>
      <c r="AA202" s="18"/>
    </row>
    <row r="203" spans="1:27" ht="13.5">
      <c r="A203" s="16">
        <v>48.51</v>
      </c>
      <c r="B203" s="17">
        <v>192.516</v>
      </c>
      <c r="E203" s="18"/>
      <c r="F203" s="18"/>
      <c r="H203" s="18"/>
      <c r="X203" s="18"/>
      <c r="Y203" s="18"/>
      <c r="AA203" s="18"/>
    </row>
    <row r="204" spans="1:27" ht="13.5">
      <c r="A204" s="16">
        <v>48.52</v>
      </c>
      <c r="B204" s="17">
        <v>240.25</v>
      </c>
      <c r="E204" s="18"/>
      <c r="F204" s="18"/>
      <c r="H204" s="18"/>
      <c r="X204" s="18"/>
      <c r="Y204" s="18"/>
      <c r="AA204" s="18"/>
    </row>
    <row r="205" spans="1:27" ht="13.5">
      <c r="A205" s="16">
        <v>48.53</v>
      </c>
      <c r="B205" s="17">
        <v>182.25</v>
      </c>
      <c r="E205" s="18"/>
      <c r="F205" s="18"/>
      <c r="H205" s="18"/>
      <c r="X205" s="18"/>
      <c r="Y205" s="18"/>
      <c r="AA205" s="18"/>
    </row>
    <row r="206" spans="1:27" ht="13.5">
      <c r="A206" s="16">
        <v>48.54</v>
      </c>
      <c r="B206" s="17">
        <v>206.641</v>
      </c>
      <c r="E206" s="18"/>
      <c r="F206" s="18"/>
      <c r="H206" s="18"/>
      <c r="X206" s="18"/>
      <c r="Y206" s="18"/>
      <c r="AA206" s="18"/>
    </row>
    <row r="207" spans="1:27" ht="13.5">
      <c r="A207" s="16">
        <v>48.55</v>
      </c>
      <c r="B207" s="17">
        <v>232.562</v>
      </c>
      <c r="E207" s="18"/>
      <c r="F207" s="18"/>
      <c r="H207" s="18"/>
      <c r="X207" s="18"/>
      <c r="Y207" s="18"/>
      <c r="AA207" s="18"/>
    </row>
    <row r="208" spans="1:27" ht="13.5">
      <c r="A208" s="16">
        <v>48.56</v>
      </c>
      <c r="B208" s="17">
        <v>187.348</v>
      </c>
      <c r="E208" s="18"/>
      <c r="F208" s="18"/>
      <c r="H208" s="18"/>
      <c r="X208" s="18"/>
      <c r="Y208" s="18"/>
      <c r="AA208" s="18"/>
    </row>
    <row r="209" spans="1:27" ht="13.5">
      <c r="A209" s="16">
        <v>48.57</v>
      </c>
      <c r="B209" s="17">
        <v>236.391</v>
      </c>
      <c r="E209" s="18"/>
      <c r="F209" s="18"/>
      <c r="H209" s="18"/>
      <c r="X209" s="18"/>
      <c r="Y209" s="18"/>
      <c r="AA209" s="18"/>
    </row>
    <row r="210" spans="1:27" ht="13.5">
      <c r="A210" s="16">
        <v>48.58</v>
      </c>
      <c r="B210" s="17">
        <v>304.066</v>
      </c>
      <c r="E210" s="18"/>
      <c r="F210" s="18"/>
      <c r="H210" s="18"/>
      <c r="X210" s="18"/>
      <c r="Y210" s="18"/>
      <c r="AA210" s="18"/>
    </row>
    <row r="211" spans="1:27" ht="13.5">
      <c r="A211" s="16">
        <v>48.59</v>
      </c>
      <c r="B211" s="17">
        <v>232.562</v>
      </c>
      <c r="E211" s="18"/>
      <c r="F211" s="18"/>
      <c r="H211" s="18"/>
      <c r="X211" s="18"/>
      <c r="Y211" s="18"/>
      <c r="AA211" s="18"/>
    </row>
    <row r="212" spans="1:27" ht="13.5">
      <c r="A212" s="16">
        <v>48.6</v>
      </c>
      <c r="B212" s="17">
        <v>213.891</v>
      </c>
      <c r="E212" s="18"/>
      <c r="F212" s="18"/>
      <c r="H212" s="18"/>
      <c r="X212" s="18"/>
      <c r="Y212" s="18"/>
      <c r="AA212" s="18"/>
    </row>
    <row r="213" spans="1:27" ht="13.5">
      <c r="A213" s="16">
        <v>48.61</v>
      </c>
      <c r="B213" s="17">
        <v>250.035</v>
      </c>
      <c r="E213" s="18"/>
      <c r="F213" s="18"/>
      <c r="H213" s="18"/>
      <c r="X213" s="18"/>
      <c r="Y213" s="18"/>
      <c r="AA213" s="18"/>
    </row>
    <row r="214" spans="1:27" ht="13.5">
      <c r="A214" s="16">
        <v>48.62</v>
      </c>
      <c r="B214" s="17">
        <v>293.266</v>
      </c>
      <c r="E214" s="18"/>
      <c r="F214" s="18"/>
      <c r="H214" s="18"/>
      <c r="X214" s="18"/>
      <c r="Y214" s="18"/>
      <c r="AA214" s="18"/>
    </row>
    <row r="215" spans="1:27" ht="13.5">
      <c r="A215" s="16">
        <v>48.63</v>
      </c>
      <c r="B215" s="17">
        <v>293.266</v>
      </c>
      <c r="E215" s="18"/>
      <c r="F215" s="18"/>
      <c r="H215" s="18"/>
      <c r="X215" s="18"/>
      <c r="Y215" s="18"/>
      <c r="AA215" s="18"/>
    </row>
    <row r="216" spans="1:27" ht="13.5">
      <c r="A216" s="16">
        <v>48.64</v>
      </c>
      <c r="B216" s="17">
        <v>280.562</v>
      </c>
      <c r="E216" s="18"/>
      <c r="F216" s="18"/>
      <c r="H216" s="18"/>
      <c r="X216" s="18"/>
      <c r="Y216" s="18"/>
      <c r="AA216" s="18"/>
    </row>
    <row r="217" spans="1:27" ht="13.5">
      <c r="A217" s="16">
        <v>48.65</v>
      </c>
      <c r="B217" s="17">
        <v>266.098</v>
      </c>
      <c r="E217" s="18"/>
      <c r="F217" s="18"/>
      <c r="H217" s="18"/>
      <c r="X217" s="18"/>
      <c r="Y217" s="18"/>
      <c r="AA217" s="18"/>
    </row>
    <row r="218" spans="1:27" ht="13.5">
      <c r="A218" s="16">
        <v>48.66</v>
      </c>
      <c r="B218" s="17">
        <v>246.098</v>
      </c>
      <c r="E218" s="18"/>
      <c r="F218" s="18"/>
      <c r="H218" s="18"/>
      <c r="X218" s="18"/>
      <c r="Y218" s="18"/>
      <c r="AA218" s="18"/>
    </row>
    <row r="219" spans="1:27" ht="13.5">
      <c r="A219" s="16">
        <v>48.67</v>
      </c>
      <c r="B219" s="17">
        <v>256</v>
      </c>
      <c r="E219" s="18"/>
      <c r="F219" s="18"/>
      <c r="H219" s="18"/>
      <c r="X219" s="18"/>
      <c r="Y219" s="18"/>
      <c r="AA219" s="18"/>
    </row>
    <row r="220" spans="1:27" ht="13.5">
      <c r="A220" s="16">
        <v>48.68</v>
      </c>
      <c r="B220" s="17">
        <v>236.391</v>
      </c>
      <c r="E220" s="18"/>
      <c r="F220" s="18"/>
      <c r="H220" s="18"/>
      <c r="X220" s="18"/>
      <c r="Y220" s="18"/>
      <c r="AA220" s="18"/>
    </row>
    <row r="221" spans="1:27" ht="13.5">
      <c r="A221" s="16">
        <v>48.69</v>
      </c>
      <c r="B221" s="17">
        <v>232.562</v>
      </c>
      <c r="E221" s="18"/>
      <c r="F221" s="18"/>
      <c r="H221" s="18"/>
      <c r="X221" s="18"/>
      <c r="Y221" s="18"/>
      <c r="AA221" s="18"/>
    </row>
    <row r="222" spans="1:27" ht="13.5">
      <c r="A222" s="16">
        <v>48.7</v>
      </c>
      <c r="B222" s="17">
        <v>219.41</v>
      </c>
      <c r="E222" s="18"/>
      <c r="F222" s="18"/>
      <c r="H222" s="18"/>
      <c r="X222" s="18"/>
      <c r="Y222" s="18"/>
      <c r="AA222" s="18"/>
    </row>
    <row r="223" spans="1:27" ht="13.5">
      <c r="A223" s="16">
        <v>48.71</v>
      </c>
      <c r="B223" s="17">
        <v>242.191</v>
      </c>
      <c r="E223" s="18"/>
      <c r="F223" s="18"/>
      <c r="H223" s="18"/>
      <c r="X223" s="18"/>
      <c r="Y223" s="18"/>
      <c r="AA223" s="18"/>
    </row>
    <row r="224" spans="1:27" ht="13.5">
      <c r="A224" s="16">
        <v>48.72</v>
      </c>
      <c r="B224" s="17">
        <v>240.25</v>
      </c>
      <c r="E224" s="18"/>
      <c r="F224" s="18"/>
      <c r="H224" s="18"/>
      <c r="X224" s="18"/>
      <c r="Y224" s="18"/>
      <c r="AA224" s="18"/>
    </row>
    <row r="225" spans="1:27" ht="13.5">
      <c r="A225" s="16">
        <v>48.73</v>
      </c>
      <c r="B225" s="17">
        <v>226.879</v>
      </c>
      <c r="E225" s="18"/>
      <c r="F225" s="18"/>
      <c r="H225" s="18"/>
      <c r="X225" s="18"/>
      <c r="Y225" s="18"/>
      <c r="AA225" s="18"/>
    </row>
    <row r="226" spans="1:27" ht="13.5">
      <c r="A226" s="16">
        <v>48.74</v>
      </c>
      <c r="B226" s="17">
        <v>217.562</v>
      </c>
      <c r="E226" s="18"/>
      <c r="F226" s="18"/>
      <c r="H226" s="18"/>
      <c r="X226" s="18"/>
      <c r="Y226" s="18"/>
      <c r="AA226" s="18"/>
    </row>
    <row r="227" spans="1:27" ht="13.5">
      <c r="A227" s="16">
        <v>48.75</v>
      </c>
      <c r="B227" s="17">
        <v>240.25</v>
      </c>
      <c r="E227" s="18"/>
      <c r="F227" s="18"/>
      <c r="H227" s="18"/>
      <c r="X227" s="18"/>
      <c r="Y227" s="18"/>
      <c r="AA227" s="18"/>
    </row>
    <row r="228" spans="1:27" ht="13.5">
      <c r="A228" s="16">
        <v>48.76</v>
      </c>
      <c r="B228" s="17">
        <v>219.41</v>
      </c>
      <c r="E228" s="18"/>
      <c r="F228" s="18"/>
      <c r="H228" s="18"/>
      <c r="X228" s="18"/>
      <c r="Y228" s="18"/>
      <c r="AA228" s="18"/>
    </row>
    <row r="229" spans="1:27" ht="13.5">
      <c r="A229" s="16">
        <v>48.77</v>
      </c>
      <c r="B229" s="17">
        <v>187.348</v>
      </c>
      <c r="E229" s="18"/>
      <c r="F229" s="18"/>
      <c r="H229" s="18"/>
      <c r="X229" s="18"/>
      <c r="Y229" s="18"/>
      <c r="AA229" s="18"/>
    </row>
    <row r="230" spans="1:27" ht="13.5">
      <c r="A230" s="16">
        <v>48.78</v>
      </c>
      <c r="B230" s="17">
        <v>240.25</v>
      </c>
      <c r="E230" s="18"/>
      <c r="F230" s="18"/>
      <c r="H230" s="18"/>
      <c r="X230" s="18"/>
      <c r="Y230" s="18"/>
      <c r="AA230" s="18"/>
    </row>
    <row r="231" spans="1:27" ht="13.5">
      <c r="A231" s="16">
        <v>48.79</v>
      </c>
      <c r="B231" s="17">
        <v>197.754</v>
      </c>
      <c r="E231" s="18"/>
      <c r="F231" s="18"/>
      <c r="H231" s="18"/>
      <c r="X231" s="18"/>
      <c r="Y231" s="18"/>
      <c r="AA231" s="18"/>
    </row>
    <row r="232" spans="1:27" ht="13.5">
      <c r="A232" s="16">
        <v>48.8</v>
      </c>
      <c r="B232" s="17">
        <v>187.348</v>
      </c>
      <c r="E232" s="18"/>
      <c r="F232" s="18"/>
      <c r="H232" s="18"/>
      <c r="X232" s="18"/>
      <c r="Y232" s="18"/>
      <c r="AA232" s="18"/>
    </row>
    <row r="233" spans="1:27" ht="13.5">
      <c r="A233" s="17">
        <v>48.81</v>
      </c>
      <c r="B233" s="17">
        <v>217.562</v>
      </c>
      <c r="E233" s="18"/>
      <c r="F233" s="18"/>
      <c r="H233" s="18"/>
      <c r="X233" s="18"/>
      <c r="Y233" s="18"/>
      <c r="AA233" s="18"/>
    </row>
    <row r="234" spans="1:27" ht="13.5">
      <c r="A234" s="17">
        <v>48.82</v>
      </c>
      <c r="B234" s="17">
        <v>170.629</v>
      </c>
      <c r="E234" s="18"/>
      <c r="F234" s="18"/>
      <c r="H234" s="18"/>
      <c r="X234" s="18"/>
      <c r="Y234" s="18"/>
      <c r="AA234" s="18"/>
    </row>
    <row r="235" spans="1:27" ht="13.5">
      <c r="A235" s="17">
        <v>48.83</v>
      </c>
      <c r="B235" s="17">
        <v>203.063</v>
      </c>
      <c r="E235" s="18"/>
      <c r="F235" s="18"/>
      <c r="H235" s="18"/>
      <c r="X235" s="18"/>
      <c r="Y235" s="18"/>
      <c r="AA235" s="18"/>
    </row>
    <row r="236" spans="1:27" ht="13.5">
      <c r="A236" s="17">
        <v>48.84</v>
      </c>
      <c r="B236" s="17">
        <v>180.566</v>
      </c>
      <c r="E236" s="18"/>
      <c r="F236" s="18"/>
      <c r="H236" s="18"/>
      <c r="X236" s="18"/>
      <c r="Y236" s="18"/>
      <c r="AA236" s="18"/>
    </row>
    <row r="237" spans="1:27" ht="13.5">
      <c r="A237" s="17">
        <v>48.85</v>
      </c>
      <c r="B237" s="17">
        <v>177.223</v>
      </c>
      <c r="E237" s="18"/>
      <c r="F237" s="18"/>
      <c r="H237" s="18"/>
      <c r="X237" s="18"/>
      <c r="Y237" s="18"/>
      <c r="AA237" s="18"/>
    </row>
    <row r="238" spans="1:27" ht="13.5">
      <c r="A238" s="17">
        <v>48.86</v>
      </c>
      <c r="B238" s="17">
        <v>112.891</v>
      </c>
      <c r="E238" s="18"/>
      <c r="F238" s="18"/>
      <c r="H238" s="18"/>
      <c r="X238" s="18"/>
      <c r="Y238" s="18"/>
      <c r="AA238" s="18"/>
    </row>
    <row r="239" spans="1:27" ht="13.5">
      <c r="A239" s="17">
        <v>48.87</v>
      </c>
      <c r="B239" s="17">
        <v>159.391</v>
      </c>
      <c r="E239" s="18"/>
      <c r="F239" s="18"/>
      <c r="H239" s="18"/>
      <c r="X239" s="18"/>
      <c r="Y239" s="18"/>
      <c r="AA239" s="18"/>
    </row>
    <row r="240" spans="1:27" ht="13.5">
      <c r="A240" s="17">
        <v>48.88</v>
      </c>
      <c r="B240" s="17">
        <v>112.891</v>
      </c>
      <c r="E240" s="18"/>
      <c r="F240" s="18"/>
      <c r="H240" s="18"/>
      <c r="X240" s="18"/>
      <c r="Y240" s="18"/>
      <c r="AA240" s="18"/>
    </row>
    <row r="241" spans="1:27" ht="13.5">
      <c r="A241" s="17">
        <v>48.89</v>
      </c>
      <c r="B241" s="17">
        <v>136.598</v>
      </c>
      <c r="E241" s="18"/>
      <c r="F241" s="18"/>
      <c r="H241" s="18"/>
      <c r="X241" s="18"/>
      <c r="Y241" s="18"/>
      <c r="AA241" s="18"/>
    </row>
    <row r="242" spans="1:27" ht="13.5">
      <c r="A242" s="17">
        <v>48.9</v>
      </c>
      <c r="B242" s="17">
        <v>150.063</v>
      </c>
      <c r="E242" s="18"/>
      <c r="F242" s="18"/>
      <c r="H242" s="18"/>
      <c r="X242" s="18"/>
      <c r="Y242" s="18"/>
      <c r="AA242" s="18"/>
    </row>
    <row r="243" spans="1:27" ht="13.5">
      <c r="A243" s="17">
        <v>48.91</v>
      </c>
      <c r="B243" s="17">
        <v>133.691</v>
      </c>
      <c r="E243" s="18"/>
      <c r="F243" s="18"/>
      <c r="H243" s="18"/>
      <c r="X243" s="18"/>
      <c r="Y243" s="18"/>
      <c r="AA243" s="18"/>
    </row>
    <row r="244" spans="1:27" ht="13.5">
      <c r="A244" s="17">
        <v>48.92</v>
      </c>
      <c r="B244" s="17">
        <v>133.691</v>
      </c>
      <c r="E244" s="18"/>
      <c r="F244" s="18"/>
      <c r="H244" s="18"/>
      <c r="X244" s="18"/>
      <c r="Y244" s="18"/>
      <c r="AA244" s="18"/>
    </row>
    <row r="245" spans="1:27" ht="13.5">
      <c r="A245" s="17">
        <v>48.93</v>
      </c>
      <c r="B245" s="17">
        <v>116.91</v>
      </c>
      <c r="E245" s="18"/>
      <c r="F245" s="18"/>
      <c r="H245" s="18"/>
      <c r="X245" s="18"/>
      <c r="Y245" s="18"/>
      <c r="AA245" s="18"/>
    </row>
    <row r="246" spans="1:27" ht="13.5">
      <c r="A246" s="17">
        <v>48.94</v>
      </c>
      <c r="B246" s="17">
        <v>119.629</v>
      </c>
      <c r="E246" s="18"/>
      <c r="F246" s="18"/>
      <c r="H246" s="18"/>
      <c r="X246" s="18"/>
      <c r="Y246" s="18"/>
      <c r="AA246" s="18"/>
    </row>
    <row r="247" spans="1:27" ht="13.5">
      <c r="A247" s="17">
        <v>48.95</v>
      </c>
      <c r="B247" s="17">
        <v>112.891</v>
      </c>
      <c r="E247" s="18"/>
      <c r="F247" s="18"/>
      <c r="H247" s="18"/>
      <c r="X247" s="18"/>
      <c r="Y247" s="18"/>
      <c r="AA247" s="18"/>
    </row>
    <row r="248" spans="1:27" ht="13.5">
      <c r="A248" s="17">
        <v>48.96</v>
      </c>
      <c r="B248" s="17">
        <v>102.516</v>
      </c>
      <c r="E248" s="18"/>
      <c r="F248" s="18"/>
      <c r="H248" s="18"/>
      <c r="X248" s="18"/>
      <c r="Y248" s="18"/>
      <c r="AA248" s="18"/>
    </row>
    <row r="249" spans="1:27" ht="13.5">
      <c r="A249" s="17">
        <v>48.97</v>
      </c>
      <c r="B249" s="17">
        <v>116.91</v>
      </c>
      <c r="E249" s="18"/>
      <c r="F249" s="18"/>
      <c r="H249" s="18"/>
      <c r="X249" s="18"/>
      <c r="Y249" s="18"/>
      <c r="AA249" s="18"/>
    </row>
    <row r="250" spans="1:27" ht="13.5">
      <c r="A250" s="17">
        <v>48.98</v>
      </c>
      <c r="B250" s="17">
        <v>116.91</v>
      </c>
      <c r="E250" s="18"/>
      <c r="F250" s="18"/>
      <c r="H250" s="18"/>
      <c r="X250" s="18"/>
      <c r="Y250" s="18"/>
      <c r="AA250" s="18"/>
    </row>
    <row r="251" spans="1:27" ht="13.5">
      <c r="A251" s="17">
        <v>48.99</v>
      </c>
      <c r="B251" s="17">
        <v>83.2656</v>
      </c>
      <c r="E251" s="18"/>
      <c r="F251" s="18"/>
      <c r="H251" s="18"/>
      <c r="X251" s="18"/>
      <c r="Y251" s="18"/>
      <c r="AA251" s="18"/>
    </row>
    <row r="252" spans="1:27" ht="13.5">
      <c r="A252" s="17">
        <v>49</v>
      </c>
      <c r="B252" s="17">
        <v>102.516</v>
      </c>
      <c r="E252" s="18"/>
      <c r="F252" s="18"/>
      <c r="H252" s="18"/>
      <c r="X252" s="18"/>
      <c r="Y252" s="18"/>
      <c r="AA252" s="18"/>
    </row>
    <row r="253" spans="1:27" ht="13.5">
      <c r="A253" s="17">
        <v>49.01</v>
      </c>
      <c r="B253" s="17">
        <v>100</v>
      </c>
      <c r="E253" s="18"/>
      <c r="F253" s="18"/>
      <c r="H253" s="18"/>
      <c r="X253" s="18"/>
      <c r="Y253" s="18"/>
      <c r="AA253" s="18"/>
    </row>
    <row r="254" spans="1:27" ht="13.5">
      <c r="A254" s="17">
        <v>49.02</v>
      </c>
      <c r="B254" s="17">
        <v>112.891</v>
      </c>
      <c r="E254" s="18"/>
      <c r="F254" s="18"/>
      <c r="H254" s="18"/>
      <c r="X254" s="18"/>
      <c r="Y254" s="18"/>
      <c r="AA254" s="18"/>
    </row>
    <row r="255" spans="1:27" ht="13.5">
      <c r="A255" s="17">
        <v>49.03</v>
      </c>
      <c r="B255" s="17">
        <v>97.5156</v>
      </c>
      <c r="E255" s="18"/>
      <c r="F255" s="18"/>
      <c r="H255" s="18"/>
      <c r="X255" s="18"/>
      <c r="Y255" s="18"/>
      <c r="AA255" s="18"/>
    </row>
    <row r="256" spans="1:27" ht="13.5">
      <c r="A256" s="17">
        <v>49.04</v>
      </c>
      <c r="B256" s="17">
        <v>90.25</v>
      </c>
      <c r="E256" s="18"/>
      <c r="F256" s="18"/>
      <c r="H256" s="18"/>
      <c r="X256" s="18"/>
      <c r="Y256" s="18"/>
      <c r="AA256" s="18"/>
    </row>
    <row r="257" spans="1:27" ht="13.5">
      <c r="A257" s="17">
        <v>49.05</v>
      </c>
      <c r="B257" s="17">
        <v>83.2656</v>
      </c>
      <c r="E257" s="18"/>
      <c r="F257" s="18"/>
      <c r="H257" s="18"/>
      <c r="X257" s="18"/>
      <c r="Y257" s="18"/>
      <c r="AA257" s="18"/>
    </row>
    <row r="258" spans="1:27" ht="13.5">
      <c r="A258" s="17">
        <v>49.06</v>
      </c>
      <c r="B258" s="17">
        <v>110.25</v>
      </c>
      <c r="E258" s="18"/>
      <c r="F258" s="18"/>
      <c r="H258" s="18"/>
      <c r="X258" s="18"/>
      <c r="Y258" s="18"/>
      <c r="AA258" s="18"/>
    </row>
    <row r="259" spans="1:27" ht="13.5">
      <c r="A259" s="17">
        <v>49.07</v>
      </c>
      <c r="B259" s="17">
        <v>76.5625</v>
      </c>
      <c r="E259" s="18"/>
      <c r="F259" s="18"/>
      <c r="H259" s="18"/>
      <c r="X259" s="18"/>
      <c r="Y259" s="18"/>
      <c r="AA259" s="18"/>
    </row>
    <row r="260" spans="1:27" ht="13.5">
      <c r="A260" s="17">
        <v>49.08</v>
      </c>
      <c r="B260" s="17">
        <v>76.5625</v>
      </c>
      <c r="E260" s="18"/>
      <c r="F260" s="18"/>
      <c r="H260" s="18"/>
      <c r="X260" s="18"/>
      <c r="Y260" s="18"/>
      <c r="AA260" s="18"/>
    </row>
    <row r="261" spans="1:27" ht="13.5">
      <c r="A261" s="17">
        <v>49.09</v>
      </c>
      <c r="B261" s="17">
        <v>76.5625</v>
      </c>
      <c r="E261" s="18"/>
      <c r="F261" s="18"/>
      <c r="H261" s="18"/>
      <c r="X261" s="18"/>
      <c r="Y261" s="18"/>
      <c r="AA261" s="18"/>
    </row>
    <row r="262" spans="1:27" ht="13.5">
      <c r="A262" s="17">
        <v>49.1</v>
      </c>
      <c r="B262" s="17">
        <v>63.0039</v>
      </c>
      <c r="E262" s="18"/>
      <c r="F262" s="18"/>
      <c r="H262" s="18"/>
      <c r="X262" s="18"/>
      <c r="Y262" s="18"/>
      <c r="AA262" s="18"/>
    </row>
    <row r="263" spans="1:27" ht="13.5">
      <c r="A263" s="17">
        <v>49.11</v>
      </c>
      <c r="B263" s="17">
        <v>60.0625</v>
      </c>
      <c r="E263" s="18"/>
      <c r="F263" s="18"/>
      <c r="H263" s="18"/>
      <c r="X263" s="18"/>
      <c r="Y263" s="18"/>
      <c r="AA263" s="18"/>
    </row>
    <row r="264" spans="1:27" ht="13.5">
      <c r="A264" s="17">
        <v>49.12</v>
      </c>
      <c r="B264" s="17">
        <v>90.25</v>
      </c>
      <c r="E264" s="18"/>
      <c r="F264" s="18"/>
      <c r="H264" s="18"/>
      <c r="X264" s="18"/>
      <c r="Y264" s="18"/>
      <c r="AA264" s="18"/>
    </row>
    <row r="265" spans="1:27" ht="13.5">
      <c r="A265" s="17">
        <v>49.13</v>
      </c>
      <c r="B265" s="17">
        <v>79.8789</v>
      </c>
      <c r="E265" s="18"/>
      <c r="F265" s="18"/>
      <c r="H265" s="18"/>
      <c r="X265" s="18"/>
      <c r="Y265" s="18"/>
      <c r="AA265" s="18"/>
    </row>
    <row r="266" spans="1:27" ht="13.5">
      <c r="A266" s="17">
        <v>49.14</v>
      </c>
      <c r="B266" s="17">
        <v>67.0352</v>
      </c>
      <c r="E266" s="18"/>
      <c r="F266" s="18"/>
      <c r="H266" s="18"/>
      <c r="X266" s="18"/>
      <c r="Y266" s="18"/>
      <c r="AA266" s="18"/>
    </row>
    <row r="267" spans="1:27" ht="13.5">
      <c r="A267" s="17">
        <v>49.15</v>
      </c>
      <c r="B267" s="17">
        <v>60.0625</v>
      </c>
      <c r="E267" s="18"/>
      <c r="F267" s="18"/>
      <c r="H267" s="18"/>
      <c r="X267" s="18"/>
      <c r="Y267" s="18"/>
      <c r="AA267" s="18"/>
    </row>
    <row r="268" spans="1:27" ht="13.5">
      <c r="A268" s="17">
        <v>49.16</v>
      </c>
      <c r="B268" s="17">
        <v>79.8789</v>
      </c>
      <c r="E268" s="18"/>
      <c r="F268" s="18"/>
      <c r="H268" s="18"/>
      <c r="X268" s="18"/>
      <c r="Y268" s="18"/>
      <c r="AA268" s="18"/>
    </row>
    <row r="269" spans="1:27" ht="13.5">
      <c r="A269" s="17">
        <v>49.17</v>
      </c>
      <c r="B269" s="17">
        <v>83.2656</v>
      </c>
      <c r="E269" s="18"/>
      <c r="F269" s="18"/>
      <c r="H269" s="18"/>
      <c r="X269" s="18"/>
      <c r="Y269" s="18"/>
      <c r="AA269" s="18"/>
    </row>
    <row r="270" spans="1:27" ht="13.5">
      <c r="A270" s="17">
        <v>49.18</v>
      </c>
      <c r="B270" s="17">
        <v>79.8789</v>
      </c>
      <c r="E270" s="18"/>
      <c r="F270" s="18"/>
      <c r="H270" s="18"/>
      <c r="X270" s="18"/>
      <c r="Y270" s="18"/>
      <c r="AA270" s="18"/>
    </row>
    <row r="271" spans="1:27" ht="13.5">
      <c r="A271" s="17">
        <v>49.19</v>
      </c>
      <c r="B271" s="17">
        <v>49.8789</v>
      </c>
      <c r="E271" s="18"/>
      <c r="F271" s="18"/>
      <c r="H271" s="18"/>
      <c r="X271" s="18"/>
      <c r="Y271" s="18"/>
      <c r="AA271" s="18"/>
    </row>
    <row r="272" spans="1:27" ht="13.5">
      <c r="A272" s="17">
        <v>49.2</v>
      </c>
      <c r="B272" s="17">
        <v>67.0352</v>
      </c>
      <c r="E272" s="18"/>
      <c r="F272" s="18"/>
      <c r="H272" s="18"/>
      <c r="X272" s="18"/>
      <c r="Y272" s="18"/>
      <c r="AA272" s="18"/>
    </row>
    <row r="273" spans="1:27" ht="13.5">
      <c r="A273" s="17">
        <v>49.21</v>
      </c>
      <c r="B273" s="17">
        <v>60.0625</v>
      </c>
      <c r="E273" s="18"/>
      <c r="F273" s="18"/>
      <c r="H273" s="18"/>
      <c r="X273" s="18"/>
      <c r="Y273" s="18"/>
      <c r="AA273" s="18"/>
    </row>
    <row r="274" spans="1:27" ht="13.5">
      <c r="A274" s="17">
        <v>49.22</v>
      </c>
      <c r="B274" s="17">
        <v>67.0352</v>
      </c>
      <c r="E274" s="18"/>
      <c r="F274" s="18"/>
      <c r="H274" s="18"/>
      <c r="X274" s="18"/>
      <c r="Y274" s="18"/>
      <c r="AA274" s="18"/>
    </row>
    <row r="275" spans="1:27" ht="13.5">
      <c r="A275" s="17">
        <v>49.23</v>
      </c>
      <c r="B275" s="17">
        <v>52.5625</v>
      </c>
      <c r="E275" s="18"/>
      <c r="F275" s="18"/>
      <c r="H275" s="18"/>
      <c r="X275" s="18"/>
      <c r="Y275" s="18"/>
      <c r="AA275" s="18"/>
    </row>
    <row r="276" spans="1:27" ht="13.5">
      <c r="A276" s="17">
        <v>49.24</v>
      </c>
      <c r="B276" s="17">
        <v>97.5156</v>
      </c>
      <c r="E276" s="18"/>
      <c r="F276" s="18"/>
      <c r="H276" s="18"/>
      <c r="X276" s="18"/>
      <c r="Y276" s="18"/>
      <c r="AA276" s="18"/>
    </row>
    <row r="277" spans="1:27" ht="13.5">
      <c r="A277" s="17">
        <v>49.25</v>
      </c>
      <c r="B277" s="17">
        <v>70.1406</v>
      </c>
      <c r="E277" s="18"/>
      <c r="F277" s="18"/>
      <c r="H277" s="18"/>
      <c r="X277" s="18"/>
      <c r="Y277" s="18"/>
      <c r="AA277" s="18"/>
    </row>
    <row r="278" spans="1:27" ht="13.5">
      <c r="A278" s="17">
        <v>49.26</v>
      </c>
      <c r="B278" s="17">
        <v>67.0352</v>
      </c>
      <c r="E278" s="18"/>
      <c r="F278" s="18"/>
      <c r="H278" s="18"/>
      <c r="X278" s="18"/>
      <c r="Y278" s="18"/>
      <c r="AA278" s="18"/>
    </row>
    <row r="279" spans="1:27" ht="13.5">
      <c r="A279" s="17">
        <v>49.27</v>
      </c>
      <c r="B279" s="17">
        <v>57.1914</v>
      </c>
      <c r="E279" s="18"/>
      <c r="F279" s="18"/>
      <c r="H279" s="18"/>
      <c r="X279" s="18"/>
      <c r="Y279" s="18"/>
      <c r="AA279" s="18"/>
    </row>
    <row r="280" spans="1:27" ht="13.5">
      <c r="A280" s="17">
        <v>49.28</v>
      </c>
      <c r="B280" s="17">
        <v>52.5625</v>
      </c>
      <c r="E280" s="18"/>
      <c r="F280" s="18"/>
      <c r="H280" s="18"/>
      <c r="X280" s="18"/>
      <c r="Y280" s="18"/>
      <c r="AA280" s="18"/>
    </row>
    <row r="281" spans="1:27" ht="13.5">
      <c r="A281" s="17">
        <v>49.29</v>
      </c>
      <c r="B281" s="17">
        <v>52.5625</v>
      </c>
      <c r="E281" s="18"/>
      <c r="F281" s="18"/>
      <c r="H281" s="18"/>
      <c r="X281" s="18"/>
      <c r="Y281" s="18"/>
      <c r="AA281" s="18"/>
    </row>
    <row r="282" spans="1:27" ht="13.5">
      <c r="A282" s="17">
        <v>49.3</v>
      </c>
      <c r="B282" s="17">
        <v>63.0039</v>
      </c>
      <c r="E282" s="18"/>
      <c r="F282" s="18"/>
      <c r="H282" s="18"/>
      <c r="X282" s="18"/>
      <c r="Y282" s="18"/>
      <c r="AA282" s="18"/>
    </row>
    <row r="283" spans="1:27" ht="13.5">
      <c r="A283" s="17">
        <v>49.31</v>
      </c>
      <c r="B283" s="17">
        <v>60.0625</v>
      </c>
      <c r="E283" s="18"/>
      <c r="F283" s="18"/>
      <c r="H283" s="18"/>
      <c r="X283" s="18"/>
      <c r="Y283" s="18"/>
      <c r="AA283" s="18"/>
    </row>
    <row r="284" spans="1:27" ht="13.5">
      <c r="A284" s="17">
        <v>49.32</v>
      </c>
      <c r="B284" s="17">
        <v>63.0039</v>
      </c>
      <c r="E284" s="18"/>
      <c r="F284" s="18"/>
      <c r="H284" s="18"/>
      <c r="X284" s="18"/>
      <c r="Y284" s="18"/>
      <c r="AA284" s="18"/>
    </row>
    <row r="285" spans="1:27" ht="13.5">
      <c r="A285" s="17">
        <v>49.33</v>
      </c>
      <c r="B285" s="17">
        <v>43.0664</v>
      </c>
      <c r="E285" s="18"/>
      <c r="F285" s="18"/>
      <c r="H285" s="18"/>
      <c r="X285" s="18"/>
      <c r="Y285" s="18"/>
      <c r="AA285" s="18"/>
    </row>
    <row r="286" spans="1:27" ht="13.5">
      <c r="A286" s="17">
        <v>49.34</v>
      </c>
      <c r="B286" s="17">
        <v>90.25</v>
      </c>
      <c r="E286" s="18"/>
      <c r="F286" s="18"/>
      <c r="H286" s="18"/>
      <c r="X286" s="18"/>
      <c r="Y286" s="18"/>
      <c r="AA286" s="18"/>
    </row>
    <row r="287" spans="1:27" ht="13.5">
      <c r="A287" s="17">
        <v>49.35</v>
      </c>
      <c r="B287" s="17">
        <v>60.0625</v>
      </c>
      <c r="E287" s="18"/>
      <c r="F287" s="18"/>
      <c r="H287" s="18"/>
      <c r="X287" s="18"/>
      <c r="Y287" s="18"/>
      <c r="AA287" s="18"/>
    </row>
    <row r="288" spans="1:27" ht="13.5">
      <c r="A288" s="17">
        <v>49.36</v>
      </c>
      <c r="B288" s="17">
        <v>30.25</v>
      </c>
      <c r="E288" s="18"/>
      <c r="F288" s="18"/>
      <c r="H288" s="18"/>
      <c r="X288" s="18"/>
      <c r="Y288" s="18"/>
      <c r="AA288" s="18"/>
    </row>
    <row r="289" spans="1:27" ht="13.5">
      <c r="A289" s="17">
        <v>49.37</v>
      </c>
      <c r="B289" s="17">
        <v>73.3164</v>
      </c>
      <c r="E289" s="18"/>
      <c r="F289" s="18"/>
      <c r="H289" s="18"/>
      <c r="X289" s="18"/>
      <c r="Y289" s="18"/>
      <c r="AA289" s="18"/>
    </row>
    <row r="290" spans="1:27" ht="13.5">
      <c r="A290" s="17">
        <v>49.38</v>
      </c>
      <c r="B290" s="17">
        <v>73.3164</v>
      </c>
      <c r="E290" s="18"/>
      <c r="F290" s="18"/>
      <c r="H290" s="18"/>
      <c r="X290" s="18"/>
      <c r="Y290" s="18"/>
      <c r="AA290" s="18"/>
    </row>
    <row r="291" spans="1:27" ht="13.5">
      <c r="A291" s="17">
        <v>49.39</v>
      </c>
      <c r="B291" s="17">
        <v>57.1914</v>
      </c>
      <c r="E291" s="18"/>
      <c r="F291" s="18"/>
      <c r="H291" s="18"/>
      <c r="X291" s="18"/>
      <c r="Y291" s="18"/>
      <c r="AA291" s="18"/>
    </row>
    <row r="292" spans="1:27" ht="13.5">
      <c r="A292" s="17">
        <v>49.4</v>
      </c>
      <c r="B292" s="17">
        <v>36.7539</v>
      </c>
      <c r="E292" s="18"/>
      <c r="F292" s="18"/>
      <c r="H292" s="18"/>
      <c r="X292" s="18"/>
      <c r="Y292" s="18"/>
      <c r="AA292" s="18"/>
    </row>
    <row r="293" spans="1:27" ht="13.5">
      <c r="A293" s="17">
        <v>49.41</v>
      </c>
      <c r="B293" s="17">
        <v>76.5625</v>
      </c>
      <c r="E293" s="18"/>
      <c r="F293" s="18"/>
      <c r="H293" s="18"/>
      <c r="X293" s="18"/>
      <c r="Y293" s="18"/>
      <c r="AA293" s="18"/>
    </row>
    <row r="294" spans="1:27" ht="13.5">
      <c r="A294" s="17">
        <v>49.42</v>
      </c>
      <c r="B294" s="17">
        <v>30.25</v>
      </c>
      <c r="E294" s="18"/>
      <c r="F294" s="18"/>
      <c r="H294" s="18"/>
      <c r="X294" s="18"/>
      <c r="Y294" s="18"/>
      <c r="AA294" s="18"/>
    </row>
    <row r="295" spans="1:27" ht="13.5">
      <c r="A295" s="17">
        <v>49.43</v>
      </c>
      <c r="B295" s="17">
        <v>49.8789</v>
      </c>
      <c r="E295" s="18"/>
      <c r="F295" s="18"/>
      <c r="H295" s="18"/>
      <c r="X295" s="18"/>
      <c r="Y295" s="18"/>
      <c r="AA295" s="18"/>
    </row>
    <row r="296" spans="1:27" ht="13.5">
      <c r="A296" s="17">
        <v>49.44</v>
      </c>
      <c r="B296" s="17">
        <v>63.0039</v>
      </c>
      <c r="E296" s="18"/>
      <c r="F296" s="18"/>
      <c r="H296" s="18"/>
      <c r="X296" s="18"/>
      <c r="Y296" s="18"/>
      <c r="AA296" s="18"/>
    </row>
    <row r="297" spans="1:27" ht="13.5">
      <c r="A297" s="17">
        <v>49.45</v>
      </c>
      <c r="B297" s="17">
        <v>23.1602</v>
      </c>
      <c r="E297" s="18"/>
      <c r="F297" s="18"/>
      <c r="H297" s="18"/>
      <c r="X297" s="18"/>
      <c r="Y297" s="18"/>
      <c r="AA297" s="18"/>
    </row>
    <row r="298" spans="1:27" ht="13.5">
      <c r="A298" s="17">
        <v>49.46</v>
      </c>
      <c r="B298" s="17">
        <v>49.8789</v>
      </c>
      <c r="E298" s="18"/>
      <c r="F298" s="18"/>
      <c r="H298" s="18"/>
      <c r="X298" s="18"/>
      <c r="Y298" s="18"/>
      <c r="AA298" s="18"/>
    </row>
    <row r="299" spans="1:27" ht="13.5">
      <c r="A299" s="17">
        <v>49.47</v>
      </c>
      <c r="B299" s="17">
        <v>60.0625</v>
      </c>
      <c r="E299" s="18"/>
      <c r="F299" s="18"/>
      <c r="H299" s="18"/>
      <c r="X299" s="18"/>
      <c r="Y299" s="18"/>
      <c r="AA299" s="18"/>
    </row>
    <row r="300" spans="1:27" ht="13.5">
      <c r="A300" s="17">
        <v>49.48</v>
      </c>
      <c r="B300" s="17">
        <v>49.8789</v>
      </c>
      <c r="E300" s="18"/>
      <c r="F300" s="18"/>
      <c r="H300" s="18"/>
      <c r="X300" s="18"/>
      <c r="Y300" s="18"/>
      <c r="AA300" s="18"/>
    </row>
    <row r="301" spans="1:27" ht="13.5">
      <c r="A301" s="17">
        <v>49.49</v>
      </c>
      <c r="B301" s="17">
        <v>60.0625</v>
      </c>
      <c r="E301" s="18"/>
      <c r="F301" s="18"/>
      <c r="H301" s="18"/>
      <c r="X301" s="18"/>
      <c r="Y301" s="18"/>
      <c r="AA301" s="18"/>
    </row>
    <row r="302" spans="1:27" ht="13.5">
      <c r="A302" s="17">
        <v>49.5</v>
      </c>
      <c r="B302" s="17">
        <v>52.5625</v>
      </c>
      <c r="E302" s="18"/>
      <c r="F302" s="18"/>
      <c r="H302" s="18"/>
      <c r="X302" s="18"/>
      <c r="Y302" s="18"/>
      <c r="AA302" s="18"/>
    </row>
    <row r="303" spans="1:27" ht="13.5">
      <c r="A303" s="17">
        <v>49.51</v>
      </c>
      <c r="B303" s="17">
        <v>39.8477</v>
      </c>
      <c r="E303" s="18"/>
      <c r="F303" s="18"/>
      <c r="H303" s="18"/>
      <c r="X303" s="18"/>
      <c r="Y303" s="18"/>
      <c r="AA303" s="18"/>
    </row>
    <row r="304" spans="1:27" ht="13.5">
      <c r="A304" s="17">
        <v>49.52</v>
      </c>
      <c r="B304" s="17">
        <v>49.8789</v>
      </c>
      <c r="E304" s="18"/>
      <c r="F304" s="18"/>
      <c r="H304" s="18"/>
      <c r="X304" s="18"/>
      <c r="Y304" s="18"/>
      <c r="AA304" s="18"/>
    </row>
    <row r="305" spans="1:27" ht="13.5">
      <c r="A305" s="17">
        <v>49.53</v>
      </c>
      <c r="B305" s="17">
        <v>92.6406</v>
      </c>
      <c r="E305" s="18"/>
      <c r="F305" s="18"/>
      <c r="H305" s="18"/>
      <c r="X305" s="18"/>
      <c r="Y305" s="18"/>
      <c r="AA305" s="18"/>
    </row>
    <row r="306" spans="1:27" ht="13.5">
      <c r="A306" s="17">
        <v>49.54</v>
      </c>
      <c r="B306" s="17">
        <v>43.0664</v>
      </c>
      <c r="E306" s="18"/>
      <c r="F306" s="18"/>
      <c r="H306" s="18"/>
      <c r="X306" s="18"/>
      <c r="Y306" s="18"/>
      <c r="AA306" s="18"/>
    </row>
    <row r="307" spans="1:27" ht="13.5">
      <c r="A307" s="17">
        <v>49.55</v>
      </c>
      <c r="B307" s="17">
        <v>43.0664</v>
      </c>
      <c r="E307" s="18"/>
      <c r="F307" s="18"/>
      <c r="H307" s="18"/>
      <c r="X307" s="18"/>
      <c r="Y307" s="18"/>
      <c r="AA307" s="18"/>
    </row>
    <row r="308" spans="1:27" ht="13.5">
      <c r="A308" s="17">
        <v>49.56</v>
      </c>
      <c r="B308" s="17">
        <v>33.0625</v>
      </c>
      <c r="E308" s="18"/>
      <c r="F308" s="18"/>
      <c r="H308" s="18"/>
      <c r="X308" s="18"/>
      <c r="Y308" s="18"/>
      <c r="AA308" s="18"/>
    </row>
    <row r="309" spans="1:27" ht="13.5">
      <c r="A309" s="17">
        <v>49.57</v>
      </c>
      <c r="B309" s="17">
        <v>79.8789</v>
      </c>
      <c r="E309" s="18"/>
      <c r="F309" s="18"/>
      <c r="H309" s="18"/>
      <c r="X309" s="18"/>
      <c r="Y309" s="18"/>
      <c r="AA309" s="18"/>
    </row>
    <row r="310" spans="1:27" ht="13.5">
      <c r="A310" s="17">
        <v>49.58</v>
      </c>
      <c r="B310" s="17">
        <v>63.0039</v>
      </c>
      <c r="E310" s="18"/>
      <c r="F310" s="18"/>
      <c r="H310" s="18"/>
      <c r="X310" s="18"/>
      <c r="Y310" s="18"/>
      <c r="AA310" s="18"/>
    </row>
    <row r="311" spans="1:27" ht="13.5">
      <c r="A311" s="17">
        <v>49.59</v>
      </c>
      <c r="B311" s="17">
        <v>47.2656</v>
      </c>
      <c r="E311" s="18"/>
      <c r="F311" s="18"/>
      <c r="H311" s="18"/>
      <c r="X311" s="18"/>
      <c r="Y311" s="18"/>
      <c r="AA311" s="18"/>
    </row>
    <row r="312" spans="1:27" ht="13.5">
      <c r="A312" s="17">
        <v>49.6</v>
      </c>
      <c r="B312" s="17">
        <v>36.7539</v>
      </c>
      <c r="E312" s="18"/>
      <c r="F312" s="18"/>
      <c r="H312" s="18"/>
      <c r="X312" s="18"/>
      <c r="Y312" s="18"/>
      <c r="AA312" s="18"/>
    </row>
    <row r="313" spans="1:27" ht="13.5">
      <c r="A313" s="17">
        <v>49.61</v>
      </c>
      <c r="B313" s="17">
        <v>52.5625</v>
      </c>
      <c r="E313" s="18"/>
      <c r="F313" s="18"/>
      <c r="H313" s="18"/>
      <c r="X313" s="18"/>
      <c r="Y313" s="18"/>
      <c r="AA313" s="18"/>
    </row>
    <row r="314" spans="1:27" ht="13.5">
      <c r="A314" s="17">
        <v>49.62</v>
      </c>
      <c r="B314" s="17">
        <v>47.2656</v>
      </c>
      <c r="E314" s="18"/>
      <c r="F314" s="18"/>
      <c r="H314" s="18"/>
      <c r="X314" s="18"/>
      <c r="Y314" s="18"/>
      <c r="AA314" s="18"/>
    </row>
    <row r="315" spans="1:27" ht="13.5">
      <c r="A315" s="17">
        <v>49.63</v>
      </c>
      <c r="B315" s="17">
        <v>47.2656</v>
      </c>
      <c r="E315" s="18"/>
      <c r="F315" s="18"/>
      <c r="H315" s="18"/>
      <c r="X315" s="18"/>
      <c r="Y315" s="18"/>
      <c r="AA315" s="18"/>
    </row>
    <row r="316" spans="1:27" ht="13.5">
      <c r="A316" s="17">
        <v>49.64</v>
      </c>
      <c r="B316" s="17">
        <v>47.2656</v>
      </c>
      <c r="E316" s="18"/>
      <c r="F316" s="18"/>
      <c r="H316" s="18"/>
      <c r="X316" s="18"/>
      <c r="Y316" s="18"/>
      <c r="AA316" s="18"/>
    </row>
    <row r="317" spans="1:27" ht="13.5">
      <c r="A317" s="17">
        <v>49.65</v>
      </c>
      <c r="B317" s="17">
        <v>52.5625</v>
      </c>
      <c r="E317" s="18"/>
      <c r="F317" s="18"/>
      <c r="H317" s="18"/>
      <c r="X317" s="18"/>
      <c r="Y317" s="18"/>
      <c r="AA317" s="18"/>
    </row>
    <row r="318" spans="1:27" ht="13.5">
      <c r="A318" s="17">
        <v>49.66</v>
      </c>
      <c r="B318" s="17">
        <v>20.25</v>
      </c>
      <c r="E318" s="18"/>
      <c r="F318" s="18"/>
      <c r="H318" s="18"/>
      <c r="X318" s="18"/>
      <c r="Y318" s="18"/>
      <c r="AA318" s="18"/>
    </row>
    <row r="319" spans="1:27" ht="13.5">
      <c r="A319" s="17">
        <v>49.67</v>
      </c>
      <c r="B319" s="17">
        <v>67.0352</v>
      </c>
      <c r="E319" s="18"/>
      <c r="F319" s="18"/>
      <c r="H319" s="18"/>
      <c r="X319" s="18"/>
      <c r="Y319" s="18"/>
      <c r="AA319" s="18"/>
    </row>
    <row r="320" spans="1:27" ht="13.5">
      <c r="A320" s="17">
        <v>49.68</v>
      </c>
      <c r="B320" s="17">
        <v>26.9102</v>
      </c>
      <c r="E320" s="18"/>
      <c r="F320" s="18"/>
      <c r="H320" s="18"/>
      <c r="X320" s="18"/>
      <c r="Y320" s="18"/>
      <c r="AA320" s="18"/>
    </row>
    <row r="321" spans="1:27" ht="13.5">
      <c r="A321" s="17">
        <v>49.69</v>
      </c>
      <c r="B321" s="17">
        <v>47.2656</v>
      </c>
      <c r="E321" s="18"/>
      <c r="F321" s="18"/>
      <c r="H321" s="18"/>
      <c r="X321" s="18"/>
      <c r="Y321" s="18"/>
      <c r="AA321" s="18"/>
    </row>
    <row r="322" spans="1:27" ht="13.5">
      <c r="A322" s="17">
        <v>49.7</v>
      </c>
      <c r="B322" s="17">
        <v>76.5625</v>
      </c>
      <c r="E322" s="18"/>
      <c r="F322" s="18"/>
      <c r="H322" s="18"/>
      <c r="X322" s="18"/>
      <c r="Y322" s="18"/>
      <c r="AA322" s="18"/>
    </row>
    <row r="323" spans="1:27" ht="13.5">
      <c r="A323" s="17">
        <v>49.71</v>
      </c>
      <c r="B323" s="17">
        <v>39.8477</v>
      </c>
      <c r="E323" s="18"/>
      <c r="F323" s="18"/>
      <c r="H323" s="18"/>
      <c r="X323" s="18"/>
      <c r="Y323" s="18"/>
      <c r="AA323" s="18"/>
    </row>
    <row r="324" spans="1:27" ht="13.5">
      <c r="A324" s="17">
        <v>49.72</v>
      </c>
      <c r="B324" s="17">
        <v>52.5625</v>
      </c>
      <c r="E324" s="18"/>
      <c r="F324" s="18"/>
      <c r="H324" s="18"/>
      <c r="X324" s="18"/>
      <c r="Y324" s="18"/>
      <c r="AA324" s="18"/>
    </row>
    <row r="325" spans="1:27" ht="13.5">
      <c r="A325" s="17">
        <v>49.73</v>
      </c>
      <c r="B325" s="17">
        <v>36.7539</v>
      </c>
      <c r="E325" s="18"/>
      <c r="F325" s="18"/>
      <c r="H325" s="18"/>
      <c r="X325" s="18"/>
      <c r="Y325" s="18"/>
      <c r="AA325" s="18"/>
    </row>
    <row r="326" spans="1:27" ht="13.5">
      <c r="A326" s="17">
        <v>49.74</v>
      </c>
      <c r="B326" s="17">
        <v>47.2656</v>
      </c>
      <c r="E326" s="18"/>
      <c r="F326" s="18"/>
      <c r="H326" s="18"/>
      <c r="X326" s="18"/>
      <c r="Y326" s="18"/>
      <c r="AA326" s="18"/>
    </row>
    <row r="327" spans="1:27" ht="13.5">
      <c r="A327" s="17">
        <v>49.75</v>
      </c>
      <c r="B327" s="17">
        <v>43.0664</v>
      </c>
      <c r="E327" s="18"/>
      <c r="F327" s="18"/>
      <c r="H327" s="18"/>
      <c r="X327" s="18"/>
      <c r="Y327" s="18"/>
      <c r="AA327" s="18"/>
    </row>
    <row r="328" spans="1:27" ht="13.5">
      <c r="A328" s="17">
        <v>49.76</v>
      </c>
      <c r="B328" s="17">
        <v>76.5625</v>
      </c>
      <c r="E328" s="18"/>
      <c r="F328" s="18"/>
      <c r="H328" s="18"/>
      <c r="X328" s="18"/>
      <c r="Y328" s="18"/>
      <c r="AA328" s="18"/>
    </row>
    <row r="329" spans="1:27" ht="13.5">
      <c r="A329" s="17">
        <v>49.77</v>
      </c>
      <c r="B329" s="17">
        <v>36.7539</v>
      </c>
      <c r="E329" s="18"/>
      <c r="F329" s="18"/>
      <c r="H329" s="18"/>
      <c r="X329" s="18"/>
      <c r="Y329" s="18"/>
      <c r="AA329" s="18"/>
    </row>
    <row r="330" spans="1:27" ht="13.5">
      <c r="A330" s="17">
        <v>49.78</v>
      </c>
      <c r="B330" s="17">
        <v>49.8789</v>
      </c>
      <c r="E330" s="18"/>
      <c r="F330" s="18"/>
      <c r="H330" s="18"/>
      <c r="X330" s="18"/>
      <c r="Y330" s="18"/>
      <c r="AA330" s="18"/>
    </row>
    <row r="331" spans="1:27" ht="13.5">
      <c r="A331" s="17">
        <v>49.79</v>
      </c>
      <c r="B331" s="17">
        <v>57.1914</v>
      </c>
      <c r="E331" s="18"/>
      <c r="F331" s="18"/>
      <c r="H331" s="18"/>
      <c r="X331" s="18"/>
      <c r="Y331" s="18"/>
      <c r="AA331" s="18"/>
    </row>
    <row r="332" spans="1:27" ht="13.5">
      <c r="A332" s="17">
        <v>49.8</v>
      </c>
      <c r="B332" s="17">
        <v>49.8789</v>
      </c>
      <c r="E332" s="18"/>
      <c r="F332" s="18"/>
      <c r="H332" s="18"/>
      <c r="X332" s="18"/>
      <c r="Y332" s="18"/>
      <c r="AA332" s="18"/>
    </row>
    <row r="333" spans="1:27" ht="13.5">
      <c r="A333" s="17">
        <v>49.81</v>
      </c>
      <c r="B333" s="17">
        <v>52.5625</v>
      </c>
      <c r="E333" s="18"/>
      <c r="F333" s="18"/>
      <c r="H333" s="18"/>
      <c r="X333" s="18"/>
      <c r="Y333" s="18"/>
      <c r="AA333" s="18"/>
    </row>
    <row r="334" spans="1:27" ht="13.5">
      <c r="A334" s="17">
        <v>49.82</v>
      </c>
      <c r="B334" s="17">
        <v>49.8789</v>
      </c>
      <c r="E334" s="18"/>
      <c r="F334" s="18"/>
      <c r="H334" s="18"/>
      <c r="X334" s="18"/>
      <c r="Y334" s="18"/>
      <c r="AA334" s="18"/>
    </row>
    <row r="335" spans="1:27" ht="13.5">
      <c r="A335" s="17">
        <v>49.83</v>
      </c>
      <c r="B335" s="17">
        <v>67.0352</v>
      </c>
      <c r="E335" s="18"/>
      <c r="F335" s="18"/>
      <c r="H335" s="18"/>
      <c r="X335" s="18"/>
      <c r="Y335" s="18"/>
      <c r="AA335" s="18"/>
    </row>
    <row r="336" spans="1:27" ht="13.5">
      <c r="A336" s="17">
        <v>49.84</v>
      </c>
      <c r="B336" s="17">
        <v>43.0664</v>
      </c>
      <c r="E336" s="18"/>
      <c r="F336" s="18"/>
      <c r="H336" s="18"/>
      <c r="X336" s="18"/>
      <c r="Y336" s="18"/>
      <c r="AA336" s="18"/>
    </row>
    <row r="337" spans="1:27" ht="13.5">
      <c r="A337" s="17">
        <v>49.85</v>
      </c>
      <c r="B337" s="17">
        <v>63.0039</v>
      </c>
      <c r="E337" s="18"/>
      <c r="F337" s="18"/>
      <c r="H337" s="18"/>
      <c r="X337" s="18"/>
      <c r="Y337" s="18"/>
      <c r="AA337" s="18"/>
    </row>
    <row r="338" spans="1:27" ht="13.5">
      <c r="A338" s="17">
        <v>49.86</v>
      </c>
      <c r="B338" s="17">
        <v>49.8789</v>
      </c>
      <c r="E338" s="18"/>
      <c r="F338" s="18"/>
      <c r="H338" s="18"/>
      <c r="X338" s="18"/>
      <c r="Y338" s="18"/>
      <c r="AA338" s="18"/>
    </row>
    <row r="339" spans="1:27" ht="13.5">
      <c r="A339" s="17">
        <v>49.87</v>
      </c>
      <c r="B339" s="17">
        <v>36.7539</v>
      </c>
      <c r="E339" s="18"/>
      <c r="F339" s="18"/>
      <c r="H339" s="18"/>
      <c r="X339" s="18"/>
      <c r="Y339" s="18"/>
      <c r="AA339" s="18"/>
    </row>
    <row r="340" spans="1:27" ht="13.5">
      <c r="A340" s="17">
        <v>49.88</v>
      </c>
      <c r="B340" s="17">
        <v>52.5625</v>
      </c>
      <c r="E340" s="18"/>
      <c r="F340" s="18"/>
      <c r="H340" s="18"/>
      <c r="X340" s="18"/>
      <c r="Y340" s="18"/>
      <c r="AA340" s="18"/>
    </row>
    <row r="341" spans="1:27" ht="13.5">
      <c r="A341" s="17">
        <v>49.89</v>
      </c>
      <c r="B341" s="17">
        <v>57.1914</v>
      </c>
      <c r="E341" s="18"/>
      <c r="F341" s="18"/>
      <c r="H341" s="18"/>
      <c r="X341" s="18"/>
      <c r="Y341" s="18"/>
      <c r="AA341" s="18"/>
    </row>
    <row r="342" spans="1:27" ht="13.5">
      <c r="A342" s="17">
        <v>49.9</v>
      </c>
      <c r="B342" s="17">
        <v>52.5625</v>
      </c>
      <c r="E342" s="18"/>
      <c r="F342" s="18"/>
      <c r="H342" s="18"/>
      <c r="X342" s="18"/>
      <c r="Y342" s="18"/>
      <c r="AA342" s="18"/>
    </row>
    <row r="343" spans="1:27" ht="13.5">
      <c r="A343" s="17">
        <v>49.91</v>
      </c>
      <c r="B343" s="17">
        <v>60.0625</v>
      </c>
      <c r="E343" s="18"/>
      <c r="F343" s="18"/>
      <c r="H343" s="18"/>
      <c r="X343" s="18"/>
      <c r="Y343" s="18"/>
      <c r="AA343" s="18"/>
    </row>
    <row r="344" spans="1:27" ht="13.5">
      <c r="A344" s="17">
        <v>49.92</v>
      </c>
      <c r="B344" s="17">
        <v>39.8477</v>
      </c>
      <c r="E344" s="18"/>
      <c r="F344" s="18"/>
      <c r="H344" s="18"/>
      <c r="X344" s="18"/>
      <c r="Y344" s="18"/>
      <c r="AA344" s="18"/>
    </row>
    <row r="345" spans="1:27" ht="13.5">
      <c r="A345" s="17">
        <v>49.93</v>
      </c>
      <c r="B345" s="17">
        <v>39.8477</v>
      </c>
      <c r="E345" s="18"/>
      <c r="F345" s="18"/>
      <c r="H345" s="18"/>
      <c r="X345" s="18"/>
      <c r="Y345" s="18"/>
      <c r="AA345" s="18"/>
    </row>
    <row r="346" spans="1:27" ht="13.5">
      <c r="A346" s="17">
        <v>49.94</v>
      </c>
      <c r="B346" s="17">
        <v>30.25</v>
      </c>
      <c r="E346" s="18"/>
      <c r="F346" s="18"/>
      <c r="H346" s="18"/>
      <c r="X346" s="18"/>
      <c r="Y346" s="18"/>
      <c r="AA346" s="18"/>
    </row>
    <row r="347" spans="1:27" ht="13.5">
      <c r="A347" s="17">
        <v>49.95</v>
      </c>
      <c r="B347" s="17">
        <v>67.0352</v>
      </c>
      <c r="E347" s="18"/>
      <c r="F347" s="18"/>
      <c r="H347" s="18"/>
      <c r="X347" s="18"/>
      <c r="Y347" s="18"/>
      <c r="AA347" s="18"/>
    </row>
    <row r="348" spans="1:27" ht="13.5">
      <c r="A348" s="17">
        <v>49.96</v>
      </c>
      <c r="B348" s="17">
        <v>30.25</v>
      </c>
      <c r="E348" s="18"/>
      <c r="F348" s="18"/>
      <c r="H348" s="18"/>
      <c r="X348" s="18"/>
      <c r="Y348" s="18"/>
      <c r="AA348" s="18"/>
    </row>
    <row r="349" spans="1:27" ht="13.5">
      <c r="A349" s="17">
        <v>49.97</v>
      </c>
      <c r="B349" s="17">
        <v>79.8789</v>
      </c>
      <c r="E349" s="18"/>
      <c r="F349" s="18"/>
      <c r="H349" s="18"/>
      <c r="X349" s="18"/>
      <c r="Y349" s="18"/>
      <c r="AA349" s="18"/>
    </row>
    <row r="350" spans="1:27" ht="13.5">
      <c r="A350" s="17">
        <v>49.98</v>
      </c>
      <c r="B350" s="17">
        <v>60.0625</v>
      </c>
      <c r="E350" s="18"/>
      <c r="F350" s="18"/>
      <c r="H350" s="18"/>
      <c r="X350" s="18"/>
      <c r="Y350" s="18"/>
      <c r="AA350" s="18"/>
    </row>
    <row r="351" spans="1:27" ht="13.5">
      <c r="A351" s="17">
        <v>49.99</v>
      </c>
      <c r="B351" s="17">
        <v>39.8477</v>
      </c>
      <c r="E351" s="18"/>
      <c r="F351" s="18"/>
      <c r="H351" s="18"/>
      <c r="X351" s="18"/>
      <c r="Y351" s="18"/>
      <c r="AA351" s="18"/>
    </row>
    <row r="352" spans="1:27" ht="13.5">
      <c r="A352" s="17">
        <v>50</v>
      </c>
      <c r="B352" s="17">
        <v>39.8477</v>
      </c>
      <c r="E352" s="18"/>
      <c r="F352" s="18"/>
      <c r="H352" s="18"/>
      <c r="X352" s="18"/>
      <c r="Y352" s="18"/>
      <c r="AA352" s="18"/>
    </row>
    <row r="354" spans="2:8" ht="13.5">
      <c r="B354" s="18"/>
      <c r="C354" s="18"/>
      <c r="D354" s="18"/>
      <c r="E354" s="18"/>
      <c r="F354" s="18"/>
      <c r="G354" s="18"/>
      <c r="H354" s="18"/>
    </row>
    <row r="355" spans="2:7" ht="13.5">
      <c r="B355" s="18"/>
      <c r="C355" s="18"/>
      <c r="D355" s="18"/>
      <c r="E355" s="18"/>
      <c r="F355" s="18"/>
      <c r="G355" s="18"/>
    </row>
    <row r="366" spans="2:7" ht="13.5">
      <c r="B366" s="18"/>
      <c r="C366" s="18"/>
      <c r="D366" s="18"/>
      <c r="E366" s="18"/>
      <c r="F366" s="18"/>
      <c r="G366" s="18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&amp;L&amp;F&amp;C&amp;A&amp;R&amp;D (&amp;T)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P312"/>
  <sheetViews>
    <sheetView workbookViewId="0" topLeftCell="A1">
      <selection activeCell="C2" sqref="C2"/>
    </sheetView>
  </sheetViews>
  <sheetFormatPr defaultColWidth="8.796875" defaultRowHeight="14.25"/>
  <cols>
    <col min="1" max="1" width="4.59765625" style="19" customWidth="1"/>
    <col min="2" max="2" width="20.59765625" style="19" customWidth="1"/>
    <col min="3" max="3" width="6.59765625" style="19" customWidth="1"/>
    <col min="4" max="4" width="6.59765625" style="18" customWidth="1"/>
    <col min="5" max="5" width="5.59765625" style="17" customWidth="1"/>
    <col min="6" max="16384" width="9" style="19" customWidth="1"/>
  </cols>
  <sheetData>
    <row r="1" spans="1:16" ht="13.5">
      <c r="A1" s="19" t="s">
        <v>259</v>
      </c>
      <c r="B1" s="19" t="s">
        <v>260</v>
      </c>
      <c r="C1" s="19" t="s">
        <v>261</v>
      </c>
      <c r="D1" s="18" t="s">
        <v>262</v>
      </c>
      <c r="E1" s="16" t="s">
        <v>263</v>
      </c>
      <c r="F1" s="20"/>
      <c r="M1" s="20"/>
      <c r="O1" s="20"/>
      <c r="P1" s="20"/>
    </row>
    <row r="2" spans="1:16" ht="13.5">
      <c r="A2" s="19">
        <v>835</v>
      </c>
      <c r="B2" s="19" t="s">
        <v>264</v>
      </c>
      <c r="C2" s="20"/>
      <c r="D2" s="18">
        <v>6.23</v>
      </c>
      <c r="E2" s="17">
        <v>0.7944880466591696</v>
      </c>
      <c r="F2" s="20"/>
      <c r="I2" s="20"/>
      <c r="L2" s="20"/>
      <c r="M2" s="20"/>
      <c r="N2" s="20"/>
      <c r="O2" s="20"/>
      <c r="P2" s="20"/>
    </row>
    <row r="3" spans="1:12" ht="13.5">
      <c r="A3" s="19">
        <v>381</v>
      </c>
      <c r="B3" s="19" t="s">
        <v>265</v>
      </c>
      <c r="D3" s="18">
        <v>4</v>
      </c>
      <c r="E3" s="16">
        <v>0.6020599913279624</v>
      </c>
      <c r="L3" s="20"/>
    </row>
    <row r="4" spans="1:12" ht="13.5">
      <c r="A4" s="19">
        <v>344</v>
      </c>
      <c r="B4" s="19" t="s">
        <v>266</v>
      </c>
      <c r="D4" s="18">
        <v>3.87</v>
      </c>
      <c r="E4" s="16">
        <v>0.5877109650189114</v>
      </c>
      <c r="F4" s="20"/>
      <c r="L4" s="20"/>
    </row>
    <row r="5" spans="1:12" ht="13.5">
      <c r="A5" s="19">
        <v>844</v>
      </c>
      <c r="B5" s="19" t="s">
        <v>267</v>
      </c>
      <c r="D5" s="18">
        <v>3.6</v>
      </c>
      <c r="E5" s="16">
        <v>0.5563025007672873</v>
      </c>
      <c r="L5" s="20"/>
    </row>
    <row r="6" spans="1:12" ht="13.5">
      <c r="A6" s="19">
        <v>369</v>
      </c>
      <c r="B6" s="19" t="s">
        <v>155</v>
      </c>
      <c r="D6" s="18">
        <v>3.5</v>
      </c>
      <c r="E6" s="16">
        <v>0.5440680443502757</v>
      </c>
      <c r="F6" s="20"/>
      <c r="L6" s="20"/>
    </row>
    <row r="7" spans="1:12" ht="13.5">
      <c r="A7" s="19">
        <v>843</v>
      </c>
      <c r="B7" s="19" t="s">
        <v>268</v>
      </c>
      <c r="D7" s="18">
        <v>3.48</v>
      </c>
      <c r="E7" s="16">
        <v>0.541579243946581</v>
      </c>
      <c r="L7" s="20"/>
    </row>
    <row r="8" spans="1:12" ht="13.5">
      <c r="A8" s="19">
        <v>431</v>
      </c>
      <c r="B8" s="19" t="s">
        <v>269</v>
      </c>
      <c r="D8" s="18">
        <v>3.25</v>
      </c>
      <c r="E8" s="16">
        <v>0.5118833609788743</v>
      </c>
      <c r="F8" s="20"/>
      <c r="L8" s="20"/>
    </row>
    <row r="9" spans="1:12" ht="13.5">
      <c r="A9" s="19">
        <v>809</v>
      </c>
      <c r="B9" s="19" t="s">
        <v>270</v>
      </c>
      <c r="D9" s="18">
        <v>3</v>
      </c>
      <c r="E9" s="16">
        <v>0.47712125471966244</v>
      </c>
      <c r="L9" s="20"/>
    </row>
    <row r="10" spans="1:12" ht="13.5">
      <c r="A10" s="19">
        <v>365</v>
      </c>
      <c r="B10" s="19" t="s">
        <v>156</v>
      </c>
      <c r="D10" s="18">
        <v>2.9</v>
      </c>
      <c r="E10" s="16">
        <v>0.4623979978989561</v>
      </c>
      <c r="F10" s="20"/>
      <c r="L10" s="20"/>
    </row>
    <row r="11" spans="1:12" ht="13.5">
      <c r="A11" s="19">
        <v>214</v>
      </c>
      <c r="B11" s="19" t="s">
        <v>271</v>
      </c>
      <c r="D11" s="18">
        <v>2.8</v>
      </c>
      <c r="E11" s="16">
        <v>0.4471580313422192</v>
      </c>
      <c r="L11" s="20"/>
    </row>
    <row r="12" spans="1:12" ht="13.5">
      <c r="A12" s="19">
        <v>776</v>
      </c>
      <c r="B12" s="19" t="s">
        <v>272</v>
      </c>
      <c r="D12" s="18">
        <v>2.79</v>
      </c>
      <c r="E12" s="16">
        <v>0.44560420327359757</v>
      </c>
      <c r="F12" s="20"/>
      <c r="L12" s="20"/>
    </row>
    <row r="13" spans="1:12" ht="13.5">
      <c r="A13" s="19">
        <v>415</v>
      </c>
      <c r="B13" s="19" t="s">
        <v>157</v>
      </c>
      <c r="D13" s="18">
        <v>2.68</v>
      </c>
      <c r="E13" s="16">
        <v>0.42813479402878885</v>
      </c>
      <c r="L13" s="20"/>
    </row>
    <row r="14" spans="1:12" ht="13.5">
      <c r="A14" s="19">
        <v>359</v>
      </c>
      <c r="B14" s="19" t="s">
        <v>158</v>
      </c>
      <c r="D14" s="18">
        <v>2.6</v>
      </c>
      <c r="E14" s="16">
        <v>0.414973347970818</v>
      </c>
      <c r="F14" s="20"/>
      <c r="L14" s="20"/>
    </row>
    <row r="15" spans="1:12" ht="13.5">
      <c r="A15" s="19">
        <v>494</v>
      </c>
      <c r="B15" s="19" t="s">
        <v>159</v>
      </c>
      <c r="D15" s="18">
        <v>2.54</v>
      </c>
      <c r="E15" s="16">
        <v>0.40483371661993806</v>
      </c>
      <c r="L15" s="20"/>
    </row>
    <row r="16" spans="1:12" ht="13.5">
      <c r="A16" s="19">
        <v>811</v>
      </c>
      <c r="B16" s="19" t="s">
        <v>160</v>
      </c>
      <c r="D16" s="18">
        <v>2.5</v>
      </c>
      <c r="E16" s="16">
        <v>0.3979400086720376</v>
      </c>
      <c r="F16" s="20"/>
      <c r="L16" s="20"/>
    </row>
    <row r="17" spans="1:12" ht="13.5">
      <c r="A17" s="19">
        <v>371</v>
      </c>
      <c r="B17" s="19" t="s">
        <v>161</v>
      </c>
      <c r="D17" s="18">
        <v>2.4738633753705965</v>
      </c>
      <c r="E17" s="16">
        <v>0.39337571107278063</v>
      </c>
      <c r="L17" s="20"/>
    </row>
    <row r="18" spans="1:12" ht="13.5">
      <c r="A18" s="19">
        <v>748</v>
      </c>
      <c r="B18" s="19" t="s">
        <v>162</v>
      </c>
      <c r="D18" s="18">
        <v>2.39</v>
      </c>
      <c r="E18" s="16">
        <v>0.3783979009481377</v>
      </c>
      <c r="F18" s="20"/>
      <c r="L18" s="20"/>
    </row>
    <row r="19" spans="1:12" ht="13.5">
      <c r="A19" s="19">
        <v>332</v>
      </c>
      <c r="B19" s="19" t="s">
        <v>163</v>
      </c>
      <c r="D19" s="18">
        <v>2.29</v>
      </c>
      <c r="E19" s="16">
        <v>0.359835482339888</v>
      </c>
      <c r="L19" s="20"/>
    </row>
    <row r="20" spans="1:12" ht="13.5">
      <c r="A20" s="19">
        <v>460</v>
      </c>
      <c r="B20" s="19" t="s">
        <v>164</v>
      </c>
      <c r="D20" s="18">
        <v>2.23</v>
      </c>
      <c r="E20" s="16">
        <v>0.34830486304816066</v>
      </c>
      <c r="F20" s="20"/>
      <c r="L20" s="20"/>
    </row>
    <row r="21" spans="1:12" ht="13.5">
      <c r="A21" s="19">
        <v>619</v>
      </c>
      <c r="B21" s="19" t="s">
        <v>165</v>
      </c>
      <c r="D21" s="18">
        <v>2.2</v>
      </c>
      <c r="E21" s="16">
        <v>0.3424226808222063</v>
      </c>
      <c r="L21" s="20"/>
    </row>
    <row r="22" spans="1:12" ht="13.5">
      <c r="A22" s="19">
        <v>221</v>
      </c>
      <c r="B22" s="19" t="s">
        <v>166</v>
      </c>
      <c r="D22" s="18">
        <v>2.19</v>
      </c>
      <c r="E22" s="16">
        <v>0.34044411484011833</v>
      </c>
      <c r="F22" s="20"/>
      <c r="L22" s="20"/>
    </row>
    <row r="23" spans="1:12" ht="13.5">
      <c r="A23" s="19">
        <v>839</v>
      </c>
      <c r="B23" s="19" t="s">
        <v>273</v>
      </c>
      <c r="D23" s="18">
        <v>2.1333333333333333</v>
      </c>
      <c r="E23" s="16">
        <v>0.32905871926422475</v>
      </c>
      <c r="L23" s="20"/>
    </row>
    <row r="24" spans="1:12" ht="13.5">
      <c r="A24" s="19">
        <v>112</v>
      </c>
      <c r="B24" s="19" t="s">
        <v>274</v>
      </c>
      <c r="C24" s="19">
        <v>1130</v>
      </c>
      <c r="D24" s="18">
        <v>2.13</v>
      </c>
      <c r="E24" s="16">
        <v>0.3283796034387377</v>
      </c>
      <c r="F24" s="20"/>
      <c r="L24" s="20"/>
    </row>
    <row r="25" spans="1:12" ht="13.5">
      <c r="A25" s="19">
        <v>360</v>
      </c>
      <c r="B25" s="19" t="s">
        <v>167</v>
      </c>
      <c r="D25" s="18">
        <v>2.1</v>
      </c>
      <c r="E25" s="16">
        <v>0.3222192947339193</v>
      </c>
      <c r="L25" s="20"/>
    </row>
    <row r="26" spans="1:12" ht="13.5">
      <c r="A26" s="19">
        <v>378</v>
      </c>
      <c r="B26" s="19" t="s">
        <v>168</v>
      </c>
      <c r="D26" s="18">
        <v>2.05</v>
      </c>
      <c r="E26" s="16">
        <v>0.31175386105575426</v>
      </c>
      <c r="F26" s="20"/>
      <c r="L26" s="20"/>
    </row>
    <row r="27" spans="1:12" ht="13.5">
      <c r="A27" s="19">
        <v>429</v>
      </c>
      <c r="B27" s="19" t="s">
        <v>169</v>
      </c>
      <c r="D27" s="18">
        <v>2.01</v>
      </c>
      <c r="E27" s="16">
        <v>0.30319605742048883</v>
      </c>
      <c r="L27" s="20"/>
    </row>
    <row r="28" spans="1:12" ht="13.5">
      <c r="A28" s="19">
        <v>458</v>
      </c>
      <c r="B28" s="19" t="s">
        <v>170</v>
      </c>
      <c r="D28" s="18">
        <v>2</v>
      </c>
      <c r="E28" s="16">
        <v>0.3010299956639812</v>
      </c>
      <c r="F28" s="20"/>
      <c r="L28" s="20"/>
    </row>
    <row r="29" spans="1:12" ht="13.5">
      <c r="A29" s="19">
        <v>559</v>
      </c>
      <c r="B29" s="19" t="s">
        <v>275</v>
      </c>
      <c r="D29" s="18">
        <v>2</v>
      </c>
      <c r="E29" s="16">
        <v>0.3010299956639812</v>
      </c>
      <c r="L29" s="20"/>
    </row>
    <row r="30" spans="1:12" ht="13.5">
      <c r="A30" s="19">
        <v>513</v>
      </c>
      <c r="B30" s="19" t="s">
        <v>276</v>
      </c>
      <c r="D30" s="18">
        <v>1.96</v>
      </c>
      <c r="E30" s="16">
        <v>0.292256071356476</v>
      </c>
      <c r="F30" s="20"/>
      <c r="L30" s="20"/>
    </row>
    <row r="31" spans="1:12" ht="13.5">
      <c r="A31" s="19">
        <v>161</v>
      </c>
      <c r="B31" s="19" t="s">
        <v>171</v>
      </c>
      <c r="D31" s="18">
        <v>1.9</v>
      </c>
      <c r="E31" s="16">
        <v>0.2787536009528289</v>
      </c>
      <c r="L31" s="20"/>
    </row>
    <row r="32" spans="1:12" ht="13.5">
      <c r="A32" s="19">
        <v>434</v>
      </c>
      <c r="B32" s="19" t="s">
        <v>277</v>
      </c>
      <c r="D32" s="18">
        <v>1.9</v>
      </c>
      <c r="E32" s="16">
        <v>0.2787536009528289</v>
      </c>
      <c r="F32" s="20"/>
      <c r="L32" s="20"/>
    </row>
    <row r="33" spans="1:12" ht="13.5">
      <c r="A33" s="19">
        <v>851</v>
      </c>
      <c r="B33" s="19" t="s">
        <v>278</v>
      </c>
      <c r="D33" s="18">
        <v>1.89</v>
      </c>
      <c r="E33" s="16">
        <v>0.2764618041732441</v>
      </c>
      <c r="L33" s="20"/>
    </row>
    <row r="34" spans="1:12" ht="13.5">
      <c r="A34" s="19">
        <v>757</v>
      </c>
      <c r="B34" s="19" t="s">
        <v>279</v>
      </c>
      <c r="D34" s="18">
        <v>1.83</v>
      </c>
      <c r="E34" s="16">
        <v>0.26245108973042947</v>
      </c>
      <c r="F34" s="20"/>
      <c r="L34" s="20"/>
    </row>
    <row r="35" spans="1:12" ht="13.5">
      <c r="A35" s="19">
        <v>769</v>
      </c>
      <c r="B35" s="19" t="s">
        <v>280</v>
      </c>
      <c r="D35" s="18">
        <v>1.81</v>
      </c>
      <c r="E35" s="16">
        <v>0.2576785748691845</v>
      </c>
      <c r="L35" s="20"/>
    </row>
    <row r="36" spans="1:12" ht="13.5">
      <c r="A36" s="19">
        <v>199</v>
      </c>
      <c r="B36" s="19" t="s">
        <v>172</v>
      </c>
      <c r="D36" s="18">
        <v>1.76</v>
      </c>
      <c r="E36" s="16">
        <v>0.24551266781414982</v>
      </c>
      <c r="F36" s="20"/>
      <c r="L36" s="20"/>
    </row>
    <row r="37" spans="1:12" ht="13.5">
      <c r="A37" s="19">
        <v>219</v>
      </c>
      <c r="B37" s="19" t="s">
        <v>173</v>
      </c>
      <c r="D37" s="18">
        <v>1.76</v>
      </c>
      <c r="E37" s="16">
        <v>0.24551266781414982</v>
      </c>
      <c r="L37" s="20"/>
    </row>
    <row r="38" spans="1:12" ht="13.5">
      <c r="A38" s="19">
        <v>428</v>
      </c>
      <c r="B38" s="19" t="s">
        <v>174</v>
      </c>
      <c r="D38" s="18">
        <v>1.71</v>
      </c>
      <c r="E38" s="16">
        <v>0.23299611039215382</v>
      </c>
      <c r="F38" s="20"/>
      <c r="L38" s="20"/>
    </row>
    <row r="39" spans="1:12" ht="13.5">
      <c r="A39" s="19">
        <v>725</v>
      </c>
      <c r="B39" s="19" t="s">
        <v>281</v>
      </c>
      <c r="D39" s="18">
        <v>1.71</v>
      </c>
      <c r="E39" s="16">
        <v>0.23299611039215382</v>
      </c>
      <c r="L39" s="20"/>
    </row>
    <row r="40" spans="1:12" ht="13.5">
      <c r="A40" s="19">
        <v>361</v>
      </c>
      <c r="B40" s="19" t="s">
        <v>282</v>
      </c>
      <c r="D40" s="18">
        <v>1.65</v>
      </c>
      <c r="E40" s="16">
        <v>0.21748394421390627</v>
      </c>
      <c r="F40" s="20"/>
      <c r="L40" s="20"/>
    </row>
    <row r="41" spans="1:12" ht="13.5">
      <c r="A41" s="19">
        <v>833</v>
      </c>
      <c r="B41" s="19" t="s">
        <v>283</v>
      </c>
      <c r="D41" s="18">
        <v>1.65</v>
      </c>
      <c r="E41" s="16">
        <v>0.21748394421390627</v>
      </c>
      <c r="L41" s="20"/>
    </row>
    <row r="42" spans="1:12" ht="13.5">
      <c r="A42" s="19">
        <v>850</v>
      </c>
      <c r="B42" s="19" t="s">
        <v>284</v>
      </c>
      <c r="D42" s="18">
        <v>1.61</v>
      </c>
      <c r="E42" s="16">
        <v>0.20682587603184974</v>
      </c>
      <c r="F42" s="20"/>
      <c r="L42" s="20"/>
    </row>
    <row r="43" spans="1:12" ht="13.5">
      <c r="A43" s="19">
        <v>841</v>
      </c>
      <c r="B43" s="19" t="s">
        <v>285</v>
      </c>
      <c r="D43" s="18">
        <v>1.58</v>
      </c>
      <c r="E43" s="16">
        <v>0.19865708695442263</v>
      </c>
      <c r="L43" s="20"/>
    </row>
    <row r="44" spans="1:12" ht="13.5">
      <c r="A44" s="19">
        <v>849</v>
      </c>
      <c r="B44" s="19" t="s">
        <v>286</v>
      </c>
      <c r="D44" s="18">
        <v>1.57</v>
      </c>
      <c r="E44" s="16">
        <v>0.19589965240923377</v>
      </c>
      <c r="F44" s="20"/>
      <c r="L44" s="20"/>
    </row>
    <row r="45" spans="1:12" ht="13.5">
      <c r="A45" s="19">
        <v>606</v>
      </c>
      <c r="B45" s="19" t="s">
        <v>287</v>
      </c>
      <c r="D45" s="18">
        <v>1.54</v>
      </c>
      <c r="E45" s="16">
        <v>0.18752072083646307</v>
      </c>
      <c r="L45" s="20"/>
    </row>
    <row r="46" spans="1:12" ht="13.5">
      <c r="A46" s="19">
        <v>538</v>
      </c>
      <c r="B46" s="19" t="s">
        <v>288</v>
      </c>
      <c r="D46" s="18">
        <v>1.52</v>
      </c>
      <c r="E46" s="16">
        <v>0.18184358794477254</v>
      </c>
      <c r="F46" s="20"/>
      <c r="L46" s="20"/>
    </row>
    <row r="47" spans="1:12" ht="13.5">
      <c r="A47" s="19">
        <v>542</v>
      </c>
      <c r="B47" s="19" t="s">
        <v>289</v>
      </c>
      <c r="D47" s="18">
        <v>1.5</v>
      </c>
      <c r="E47" s="16">
        <v>0.17609125905568124</v>
      </c>
      <c r="L47" s="20"/>
    </row>
    <row r="48" spans="1:12" ht="13.5">
      <c r="A48" s="19">
        <v>327</v>
      </c>
      <c r="B48" s="19" t="s">
        <v>175</v>
      </c>
      <c r="D48" s="18">
        <v>1.5</v>
      </c>
      <c r="E48" s="16">
        <v>0.17609125905568124</v>
      </c>
      <c r="F48" s="20"/>
      <c r="L48" s="20"/>
    </row>
    <row r="49" spans="1:12" ht="13.5">
      <c r="A49" s="19">
        <v>181</v>
      </c>
      <c r="B49" s="19" t="s">
        <v>290</v>
      </c>
      <c r="D49" s="18">
        <v>1.5</v>
      </c>
      <c r="E49" s="16">
        <v>0.17609125905568124</v>
      </c>
      <c r="L49" s="20"/>
    </row>
    <row r="50" spans="1:12" ht="13.5">
      <c r="A50" s="19">
        <v>723</v>
      </c>
      <c r="B50" s="19" t="s">
        <v>291</v>
      </c>
      <c r="D50" s="18">
        <v>1.5</v>
      </c>
      <c r="E50" s="16">
        <v>0.17609125905568124</v>
      </c>
      <c r="F50" s="20"/>
      <c r="L50" s="20"/>
    </row>
    <row r="51" spans="1:12" ht="13.5">
      <c r="A51" s="19">
        <v>802</v>
      </c>
      <c r="B51" s="19" t="s">
        <v>176</v>
      </c>
      <c r="D51" s="18">
        <v>1.49</v>
      </c>
      <c r="E51" s="16">
        <v>0.17318626841227402</v>
      </c>
      <c r="L51" s="20"/>
    </row>
    <row r="52" spans="1:12" ht="13.5">
      <c r="A52" s="19">
        <v>775</v>
      </c>
      <c r="B52" s="19" t="s">
        <v>292</v>
      </c>
      <c r="D52" s="18">
        <v>1.41</v>
      </c>
      <c r="E52" s="16">
        <v>0.14921911265537988</v>
      </c>
      <c r="F52" s="20"/>
      <c r="L52" s="20"/>
    </row>
    <row r="53" spans="1:12" ht="13.5">
      <c r="A53" s="19">
        <v>556</v>
      </c>
      <c r="B53" s="19" t="s">
        <v>177</v>
      </c>
      <c r="D53" s="18">
        <v>1.4</v>
      </c>
      <c r="E53" s="16">
        <v>0.146128035678238</v>
      </c>
      <c r="L53" s="20"/>
    </row>
    <row r="54" spans="1:12" ht="13.5">
      <c r="A54" s="19">
        <v>555</v>
      </c>
      <c r="B54" s="19" t="s">
        <v>293</v>
      </c>
      <c r="D54" s="18">
        <v>1.4</v>
      </c>
      <c r="E54" s="16">
        <v>0.146128035678238</v>
      </c>
      <c r="F54" s="20"/>
      <c r="L54" s="20"/>
    </row>
    <row r="55" spans="1:12" ht="13.5">
      <c r="A55" s="19">
        <v>251</v>
      </c>
      <c r="B55" s="19" t="s">
        <v>294</v>
      </c>
      <c r="D55" s="18">
        <v>1.39</v>
      </c>
      <c r="E55" s="16">
        <v>0.14301480025409505</v>
      </c>
      <c r="L55" s="20"/>
    </row>
    <row r="56" spans="1:12" ht="13.5">
      <c r="A56" s="19">
        <v>153</v>
      </c>
      <c r="B56" s="19" t="s">
        <v>295</v>
      </c>
      <c r="D56" s="18">
        <v>1.37</v>
      </c>
      <c r="E56" s="16">
        <v>0.1367205671564068</v>
      </c>
      <c r="F56" s="20"/>
      <c r="L56" s="20"/>
    </row>
    <row r="57" spans="1:12" ht="13.5">
      <c r="A57" s="19">
        <v>706</v>
      </c>
      <c r="B57" s="19" t="s">
        <v>178</v>
      </c>
      <c r="D57" s="18">
        <v>1.35</v>
      </c>
      <c r="E57" s="16">
        <v>0.13033376849500614</v>
      </c>
      <c r="L57" s="20"/>
    </row>
    <row r="58" spans="1:12" ht="13.5">
      <c r="A58" s="19">
        <v>770</v>
      </c>
      <c r="B58" s="19" t="s">
        <v>179</v>
      </c>
      <c r="D58" s="18">
        <v>1.35</v>
      </c>
      <c r="E58" s="16">
        <v>0.13033376849500614</v>
      </c>
      <c r="F58" s="20"/>
      <c r="L58" s="20"/>
    </row>
    <row r="59" spans="1:12" ht="13.5">
      <c r="A59" s="19">
        <v>724</v>
      </c>
      <c r="B59" s="19" t="s">
        <v>296</v>
      </c>
      <c r="C59" s="19">
        <v>250</v>
      </c>
      <c r="D59" s="18">
        <v>1.33</v>
      </c>
      <c r="E59" s="16">
        <v>0.12385164096708581</v>
      </c>
      <c r="L59" s="20"/>
    </row>
    <row r="60" spans="1:12" ht="13.5">
      <c r="A60" s="19">
        <v>286</v>
      </c>
      <c r="B60" s="19" t="s">
        <v>297</v>
      </c>
      <c r="D60" s="18">
        <v>1.32</v>
      </c>
      <c r="E60" s="16">
        <v>0.12057393120584989</v>
      </c>
      <c r="F60" s="20"/>
      <c r="L60" s="20"/>
    </row>
    <row r="61" spans="1:12" ht="13.5">
      <c r="A61" s="19">
        <v>333</v>
      </c>
      <c r="B61" s="19" t="s">
        <v>180</v>
      </c>
      <c r="D61" s="18">
        <v>1.3</v>
      </c>
      <c r="E61" s="16">
        <v>0.11394335230683679</v>
      </c>
      <c r="L61" s="20"/>
    </row>
    <row r="62" spans="1:12" ht="13.5">
      <c r="A62" s="19">
        <v>299</v>
      </c>
      <c r="B62" s="19" t="s">
        <v>181</v>
      </c>
      <c r="D62" s="18">
        <v>1.3</v>
      </c>
      <c r="E62" s="16">
        <v>0.11394335230683679</v>
      </c>
      <c r="F62" s="20"/>
      <c r="L62" s="20"/>
    </row>
    <row r="63" spans="1:12" ht="13.5">
      <c r="A63" s="19">
        <v>114</v>
      </c>
      <c r="B63" s="19" t="s">
        <v>298</v>
      </c>
      <c r="D63" s="18">
        <v>1.2957894736842104</v>
      </c>
      <c r="E63" s="16">
        <v>0.11253444764246849</v>
      </c>
      <c r="L63" s="20"/>
    </row>
    <row r="64" spans="1:12" ht="13.5">
      <c r="A64" s="19">
        <v>644</v>
      </c>
      <c r="B64" s="19" t="s">
        <v>182</v>
      </c>
      <c r="D64" s="18">
        <v>1.29</v>
      </c>
      <c r="E64" s="16">
        <v>0.11058971029924898</v>
      </c>
      <c r="F64" s="20"/>
      <c r="L64" s="20"/>
    </row>
    <row r="65" spans="1:12" ht="13.5">
      <c r="A65" s="19">
        <v>220</v>
      </c>
      <c r="B65" s="19" t="s">
        <v>183</v>
      </c>
      <c r="D65" s="18">
        <v>1.27</v>
      </c>
      <c r="E65" s="16">
        <v>0.10380372095595687</v>
      </c>
      <c r="L65" s="20"/>
    </row>
    <row r="66" spans="1:12" ht="13.5">
      <c r="A66" s="19">
        <v>552</v>
      </c>
      <c r="B66" s="19" t="s">
        <v>299</v>
      </c>
      <c r="D66" s="18">
        <v>1.27</v>
      </c>
      <c r="E66" s="16">
        <v>0.10380372095595687</v>
      </c>
      <c r="F66" s="20"/>
      <c r="L66" s="20"/>
    </row>
    <row r="67" spans="1:12" ht="13.5">
      <c r="A67" s="19">
        <v>362</v>
      </c>
      <c r="B67" s="19" t="s">
        <v>300</v>
      </c>
      <c r="D67" s="18">
        <v>1.26</v>
      </c>
      <c r="E67" s="16">
        <v>0.10037054511756291</v>
      </c>
      <c r="L67" s="20"/>
    </row>
    <row r="68" spans="1:12" ht="13.5">
      <c r="A68" s="19">
        <v>622</v>
      </c>
      <c r="B68" s="19" t="s">
        <v>184</v>
      </c>
      <c r="D68" s="18">
        <v>1.25</v>
      </c>
      <c r="E68" s="16">
        <v>0.09691001300805642</v>
      </c>
      <c r="F68" s="20"/>
      <c r="L68" s="20"/>
    </row>
    <row r="69" spans="1:12" ht="13.5">
      <c r="A69" s="19">
        <v>758</v>
      </c>
      <c r="B69" s="19" t="s">
        <v>185</v>
      </c>
      <c r="D69" s="18">
        <v>1.25</v>
      </c>
      <c r="E69" s="16">
        <v>0.09691001300805642</v>
      </c>
      <c r="L69" s="20"/>
    </row>
    <row r="70" spans="1:12" ht="13.5">
      <c r="A70" s="19">
        <v>637</v>
      </c>
      <c r="B70" s="19" t="s">
        <v>301</v>
      </c>
      <c r="D70" s="18">
        <v>1.25</v>
      </c>
      <c r="E70" s="16">
        <v>0.09691001300805642</v>
      </c>
      <c r="F70" s="20"/>
      <c r="L70" s="20"/>
    </row>
    <row r="71" spans="1:12" ht="13.5">
      <c r="A71" s="19">
        <v>183</v>
      </c>
      <c r="B71" s="19" t="s">
        <v>186</v>
      </c>
      <c r="D71" s="18">
        <v>1.24</v>
      </c>
      <c r="E71" s="16">
        <v>0.09342168516223506</v>
      </c>
      <c r="L71" s="20"/>
    </row>
    <row r="72" spans="1:12" ht="13.5">
      <c r="A72" s="19">
        <v>358</v>
      </c>
      <c r="B72" s="19" t="s">
        <v>302</v>
      </c>
      <c r="C72" s="19">
        <v>285</v>
      </c>
      <c r="D72" s="18">
        <v>1.23</v>
      </c>
      <c r="E72" s="16">
        <v>0.08990511143939793</v>
      </c>
      <c r="F72" s="20"/>
      <c r="L72" s="20"/>
    </row>
    <row r="73" spans="1:12" ht="13.5">
      <c r="A73" s="19">
        <v>647</v>
      </c>
      <c r="B73" s="19" t="s">
        <v>187</v>
      </c>
      <c r="D73" s="18">
        <v>1.23</v>
      </c>
      <c r="E73" s="16">
        <v>0.08990511143939793</v>
      </c>
      <c r="L73" s="20"/>
    </row>
    <row r="74" spans="1:12" ht="13.5">
      <c r="A74" s="19">
        <v>788</v>
      </c>
      <c r="B74" s="19" t="s">
        <v>303</v>
      </c>
      <c r="D74" s="18">
        <v>1.23</v>
      </c>
      <c r="E74" s="16">
        <v>0.08990511143939793</v>
      </c>
      <c r="F74" s="20"/>
      <c r="L74" s="20"/>
    </row>
    <row r="75" spans="1:12" ht="13.5">
      <c r="A75" s="19">
        <v>533</v>
      </c>
      <c r="B75" s="19" t="s">
        <v>188</v>
      </c>
      <c r="D75" s="18">
        <v>1.22</v>
      </c>
      <c r="E75" s="16">
        <v>0.08635983067474821</v>
      </c>
      <c r="L75" s="20"/>
    </row>
    <row r="76" spans="1:12" ht="13.5">
      <c r="A76" s="19">
        <v>553</v>
      </c>
      <c r="B76" s="19" t="s">
        <v>189</v>
      </c>
      <c r="D76" s="18">
        <v>1.2</v>
      </c>
      <c r="E76" s="16">
        <v>0.07918124604762482</v>
      </c>
      <c r="F76" s="20"/>
      <c r="L76" s="20"/>
    </row>
    <row r="77" spans="1:12" ht="13.5">
      <c r="A77" s="19">
        <v>668</v>
      </c>
      <c r="B77" s="19" t="s">
        <v>190</v>
      </c>
      <c r="D77" s="18">
        <v>1.2</v>
      </c>
      <c r="E77" s="16">
        <v>0.07918124604762482</v>
      </c>
      <c r="L77" s="20"/>
    </row>
    <row r="78" spans="1:12" ht="13.5">
      <c r="A78" s="19">
        <v>48</v>
      </c>
      <c r="B78" s="19" t="s">
        <v>304</v>
      </c>
      <c r="C78" s="19" t="s">
        <v>305</v>
      </c>
      <c r="D78" s="18">
        <v>1.2</v>
      </c>
      <c r="E78" s="16">
        <v>0.07918124604762482</v>
      </c>
      <c r="F78" s="20"/>
      <c r="L78" s="20"/>
    </row>
    <row r="79" spans="1:12" ht="13.5">
      <c r="A79" s="19">
        <v>279</v>
      </c>
      <c r="B79" s="19" t="s">
        <v>306</v>
      </c>
      <c r="D79" s="18">
        <v>1.19</v>
      </c>
      <c r="E79" s="16">
        <v>0.07554696139253074</v>
      </c>
      <c r="L79" s="20"/>
    </row>
    <row r="80" spans="1:12" ht="13.5">
      <c r="A80" s="19">
        <v>766</v>
      </c>
      <c r="B80" s="19" t="s">
        <v>191</v>
      </c>
      <c r="D80" s="18">
        <v>1.19</v>
      </c>
      <c r="E80" s="16">
        <v>0.07554696139253074</v>
      </c>
      <c r="F80" s="20"/>
      <c r="L80" s="20"/>
    </row>
    <row r="81" spans="1:12" ht="13.5">
      <c r="A81" s="19">
        <v>540</v>
      </c>
      <c r="B81" s="19" t="s">
        <v>307</v>
      </c>
      <c r="D81" s="18">
        <v>1.184271928232701</v>
      </c>
      <c r="E81" s="16">
        <v>0.07345143496409946</v>
      </c>
      <c r="L81" s="20"/>
    </row>
    <row r="82" spans="1:12" ht="13.5">
      <c r="A82" s="19">
        <v>351</v>
      </c>
      <c r="B82" s="19" t="s">
        <v>192</v>
      </c>
      <c r="D82" s="18">
        <v>1.18</v>
      </c>
      <c r="E82" s="16">
        <v>0.07188200730612536</v>
      </c>
      <c r="F82" s="20"/>
      <c r="L82" s="20"/>
    </row>
    <row r="83" spans="1:12" ht="13.5">
      <c r="A83" s="19">
        <v>231</v>
      </c>
      <c r="B83" s="19" t="s">
        <v>193</v>
      </c>
      <c r="D83" s="18">
        <v>1.17</v>
      </c>
      <c r="E83" s="16">
        <v>0.06818586174616162</v>
      </c>
      <c r="L83" s="20"/>
    </row>
    <row r="84" spans="1:12" ht="13.5">
      <c r="A84" s="19">
        <v>2</v>
      </c>
      <c r="B84" s="19" t="s">
        <v>308</v>
      </c>
      <c r="D84" s="18">
        <v>1.17</v>
      </c>
      <c r="E84" s="16">
        <v>0.06818586174616162</v>
      </c>
      <c r="F84" s="20"/>
      <c r="L84" s="20"/>
    </row>
    <row r="85" spans="1:12" ht="13.5">
      <c r="A85" s="19">
        <v>330</v>
      </c>
      <c r="B85" s="19" t="s">
        <v>309</v>
      </c>
      <c r="D85" s="18">
        <v>1.17</v>
      </c>
      <c r="E85" s="16">
        <v>0.06818586174616162</v>
      </c>
      <c r="L85" s="20"/>
    </row>
    <row r="86" spans="1:12" ht="13.5">
      <c r="A86" s="19">
        <v>842</v>
      </c>
      <c r="B86" s="19" t="s">
        <v>310</v>
      </c>
      <c r="D86" s="18">
        <v>1.16</v>
      </c>
      <c r="E86" s="16">
        <v>0.06445798922691845</v>
      </c>
      <c r="F86" s="20"/>
      <c r="L86" s="20"/>
    </row>
    <row r="87" spans="1:12" ht="13.5">
      <c r="A87" s="19">
        <v>481</v>
      </c>
      <c r="B87" s="19" t="s">
        <v>311</v>
      </c>
      <c r="D87" s="18">
        <v>1.15</v>
      </c>
      <c r="E87" s="16">
        <v>0.06069784035361165</v>
      </c>
      <c r="L87" s="20"/>
    </row>
    <row r="88" spans="1:12" ht="13.5">
      <c r="A88" s="19">
        <v>323</v>
      </c>
      <c r="B88" s="19" t="s">
        <v>194</v>
      </c>
      <c r="C88" s="19" t="s">
        <v>312</v>
      </c>
      <c r="D88" s="18">
        <v>1.13</v>
      </c>
      <c r="E88" s="16">
        <v>0.05307844348341968</v>
      </c>
      <c r="F88" s="20"/>
      <c r="L88" s="20"/>
    </row>
    <row r="89" spans="1:12" ht="13.5">
      <c r="A89" s="19">
        <v>80</v>
      </c>
      <c r="B89" s="19" t="s">
        <v>313</v>
      </c>
      <c r="D89" s="18">
        <v>1.11</v>
      </c>
      <c r="E89" s="16">
        <v>0.045322978786657475</v>
      </c>
      <c r="L89" s="20"/>
    </row>
    <row r="90" spans="1:12" ht="13.5">
      <c r="A90" s="19">
        <v>52</v>
      </c>
      <c r="B90" s="19" t="s">
        <v>314</v>
      </c>
      <c r="D90" s="18">
        <v>1.1</v>
      </c>
      <c r="E90" s="16">
        <v>0.04139268515822508</v>
      </c>
      <c r="F90" s="20"/>
      <c r="L90" s="20"/>
    </row>
    <row r="91" spans="1:12" ht="13.5">
      <c r="A91" s="19">
        <v>272</v>
      </c>
      <c r="B91" s="19" t="s">
        <v>187</v>
      </c>
      <c r="D91" s="18">
        <v>1.09</v>
      </c>
      <c r="E91" s="16">
        <v>0.037426497940623665</v>
      </c>
      <c r="L91" s="20"/>
    </row>
    <row r="92" spans="1:12" ht="13.5">
      <c r="A92" s="19">
        <v>159</v>
      </c>
      <c r="B92" s="19" t="s">
        <v>315</v>
      </c>
      <c r="D92" s="18">
        <v>1.09</v>
      </c>
      <c r="E92" s="16">
        <v>0.037426497940623665</v>
      </c>
      <c r="F92" s="20"/>
      <c r="L92" s="20"/>
    </row>
    <row r="93" spans="1:12" ht="13.5">
      <c r="A93" s="19">
        <v>331</v>
      </c>
      <c r="B93" s="19" t="s">
        <v>316</v>
      </c>
      <c r="D93" s="18">
        <v>1.09</v>
      </c>
      <c r="E93" s="16">
        <v>0.037426497940623665</v>
      </c>
      <c r="L93" s="20"/>
    </row>
    <row r="94" spans="1:12" ht="13.5">
      <c r="A94" s="19">
        <v>784</v>
      </c>
      <c r="B94" s="19" t="s">
        <v>317</v>
      </c>
      <c r="D94" s="18">
        <v>1.09</v>
      </c>
      <c r="E94" s="16">
        <v>0.037426497940623665</v>
      </c>
      <c r="F94" s="20"/>
      <c r="L94" s="20"/>
    </row>
    <row r="95" spans="1:12" ht="13.5">
      <c r="A95" s="19">
        <v>782</v>
      </c>
      <c r="B95" s="19" t="s">
        <v>195</v>
      </c>
      <c r="D95" s="18">
        <v>1.07</v>
      </c>
      <c r="E95" s="16">
        <v>0.029383777685209667</v>
      </c>
      <c r="L95" s="20"/>
    </row>
    <row r="96" spans="1:12" ht="13.5">
      <c r="A96" s="19">
        <v>123</v>
      </c>
      <c r="B96" s="19" t="s">
        <v>196</v>
      </c>
      <c r="D96" s="18">
        <v>1.07</v>
      </c>
      <c r="E96" s="16">
        <v>0.029383777685209667</v>
      </c>
      <c r="F96" s="20"/>
      <c r="L96" s="20"/>
    </row>
    <row r="97" spans="1:12" ht="13.5">
      <c r="A97" s="19">
        <v>783</v>
      </c>
      <c r="B97" s="19" t="s">
        <v>197</v>
      </c>
      <c r="D97" s="18">
        <v>1.07</v>
      </c>
      <c r="E97" s="16">
        <v>0.029383777685209667</v>
      </c>
      <c r="L97" s="20"/>
    </row>
    <row r="98" spans="1:12" ht="13.5">
      <c r="A98" s="19">
        <v>814</v>
      </c>
      <c r="B98" s="19" t="s">
        <v>318</v>
      </c>
      <c r="D98" s="18">
        <v>1.06</v>
      </c>
      <c r="E98" s="16">
        <v>0.02530586526477026</v>
      </c>
      <c r="F98" s="20"/>
      <c r="L98" s="20"/>
    </row>
    <row r="99" spans="1:12" ht="13.5">
      <c r="A99" s="19">
        <v>307</v>
      </c>
      <c r="B99" s="19" t="s">
        <v>198</v>
      </c>
      <c r="D99" s="18">
        <v>1.06</v>
      </c>
      <c r="E99" s="16">
        <v>0.02530586526477026</v>
      </c>
      <c r="L99" s="20"/>
    </row>
    <row r="100" spans="1:12" ht="13.5">
      <c r="A100" s="19">
        <v>116</v>
      </c>
      <c r="B100" s="19" t="s">
        <v>199</v>
      </c>
      <c r="D100" s="18">
        <v>1.05</v>
      </c>
      <c r="E100" s="16">
        <v>0.021189299069938092</v>
      </c>
      <c r="F100" s="20"/>
      <c r="L100" s="20"/>
    </row>
    <row r="101" spans="1:12" ht="13.5">
      <c r="A101" s="19">
        <v>696</v>
      </c>
      <c r="B101" s="19" t="s">
        <v>319</v>
      </c>
      <c r="D101" s="18">
        <v>1.032666451474047</v>
      </c>
      <c r="E101" s="16">
        <v>0.013960068202901408</v>
      </c>
      <c r="L101" s="20"/>
    </row>
    <row r="102" spans="1:12" ht="13.5">
      <c r="A102" s="19">
        <v>845</v>
      </c>
      <c r="B102" s="19" t="s">
        <v>320</v>
      </c>
      <c r="D102" s="18">
        <v>1.022</v>
      </c>
      <c r="E102" s="16">
        <v>0.009450895798693935</v>
      </c>
      <c r="F102" s="20"/>
      <c r="L102" s="20"/>
    </row>
    <row r="103" spans="1:12" ht="13.5">
      <c r="A103" s="19">
        <v>277</v>
      </c>
      <c r="B103" s="19" t="s">
        <v>200</v>
      </c>
      <c r="D103" s="18">
        <v>1.02</v>
      </c>
      <c r="E103" s="16">
        <v>0.00860017176191757</v>
      </c>
      <c r="L103" s="20"/>
    </row>
    <row r="104" spans="1:12" ht="13.5">
      <c r="A104" s="19">
        <v>262</v>
      </c>
      <c r="B104" s="19" t="s">
        <v>201</v>
      </c>
      <c r="D104" s="18">
        <v>1.01</v>
      </c>
      <c r="E104" s="16">
        <v>0.004321373782642578</v>
      </c>
      <c r="F104" s="20"/>
      <c r="L104" s="20"/>
    </row>
    <row r="105" spans="1:12" ht="13.5">
      <c r="A105" s="19">
        <v>633</v>
      </c>
      <c r="B105" s="19" t="s">
        <v>202</v>
      </c>
      <c r="D105" s="18">
        <v>1.01</v>
      </c>
      <c r="E105" s="16">
        <v>0.004321373782642578</v>
      </c>
      <c r="L105" s="20"/>
    </row>
    <row r="106" spans="1:12" ht="13.5">
      <c r="A106" s="19">
        <v>135</v>
      </c>
      <c r="B106" s="19" t="s">
        <v>203</v>
      </c>
      <c r="D106" s="18">
        <v>1.01</v>
      </c>
      <c r="E106" s="16">
        <v>0.004321373782642578</v>
      </c>
      <c r="F106" s="20"/>
      <c r="L106" s="20"/>
    </row>
    <row r="107" spans="1:12" ht="13.5">
      <c r="A107" s="19">
        <v>410</v>
      </c>
      <c r="B107" s="19" t="s">
        <v>204</v>
      </c>
      <c r="D107" s="18">
        <v>1</v>
      </c>
      <c r="E107" s="16">
        <v>0</v>
      </c>
      <c r="L107" s="20"/>
    </row>
    <row r="108" spans="1:12" ht="13.5">
      <c r="A108" s="19">
        <v>709</v>
      </c>
      <c r="B108" s="19" t="s">
        <v>205</v>
      </c>
      <c r="D108" s="18">
        <v>1</v>
      </c>
      <c r="E108" s="16">
        <v>0</v>
      </c>
      <c r="F108" s="20"/>
      <c r="L108" s="20"/>
    </row>
    <row r="109" spans="1:12" ht="13.5">
      <c r="A109" s="19">
        <v>274</v>
      </c>
      <c r="B109" s="19" t="s">
        <v>206</v>
      </c>
      <c r="D109" s="18">
        <v>0.99</v>
      </c>
      <c r="E109" s="16">
        <v>-0.004364805402450088</v>
      </c>
      <c r="L109" s="20"/>
    </row>
    <row r="110" spans="1:12" ht="13.5">
      <c r="A110" s="19">
        <v>623</v>
      </c>
      <c r="B110" s="19" t="s">
        <v>207</v>
      </c>
      <c r="D110" s="18">
        <v>0.99</v>
      </c>
      <c r="E110" s="16">
        <v>-0.004364805402450088</v>
      </c>
      <c r="F110" s="20"/>
      <c r="L110" s="20"/>
    </row>
    <row r="111" spans="1:12" ht="13.5">
      <c r="A111" s="19">
        <v>177</v>
      </c>
      <c r="B111" s="19" t="s">
        <v>321</v>
      </c>
      <c r="D111" s="18">
        <v>0.9896464014990405</v>
      </c>
      <c r="E111" s="16">
        <v>-0.004519950158900347</v>
      </c>
      <c r="L111" s="20"/>
    </row>
    <row r="112" spans="1:12" ht="13.5">
      <c r="A112" s="19">
        <v>708</v>
      </c>
      <c r="B112" s="19" t="s">
        <v>208</v>
      </c>
      <c r="D112" s="18">
        <v>0.98</v>
      </c>
      <c r="E112" s="16">
        <v>-0.00877392430750515</v>
      </c>
      <c r="F112" s="20"/>
      <c r="L112" s="20"/>
    </row>
    <row r="113" spans="1:12" ht="13.5">
      <c r="A113" s="19">
        <v>266</v>
      </c>
      <c r="B113" s="19" t="s">
        <v>322</v>
      </c>
      <c r="D113" s="18">
        <v>0.98</v>
      </c>
      <c r="E113" s="16">
        <v>-0.00877392430750515</v>
      </c>
      <c r="L113" s="20"/>
    </row>
    <row r="114" spans="1:12" ht="13.5">
      <c r="A114" s="19">
        <v>288</v>
      </c>
      <c r="B114" s="19" t="s">
        <v>323</v>
      </c>
      <c r="D114" s="18">
        <v>0.98</v>
      </c>
      <c r="E114" s="16">
        <v>-0.00877392430750515</v>
      </c>
      <c r="F114" s="20"/>
      <c r="L114" s="20"/>
    </row>
    <row r="115" spans="1:12" ht="13.5">
      <c r="A115" s="19">
        <v>212</v>
      </c>
      <c r="B115" s="19" t="s">
        <v>324</v>
      </c>
      <c r="D115" s="18">
        <v>0.97</v>
      </c>
      <c r="E115" s="16">
        <v>-0.01322826573375516</v>
      </c>
      <c r="L115" s="20"/>
    </row>
    <row r="116" spans="1:12" ht="13.5">
      <c r="A116" s="19">
        <v>829</v>
      </c>
      <c r="B116" s="19" t="s">
        <v>325</v>
      </c>
      <c r="D116" s="18">
        <v>0.96</v>
      </c>
      <c r="E116" s="16">
        <v>-0.017728766960431602</v>
      </c>
      <c r="F116" s="20"/>
      <c r="L116" s="20"/>
    </row>
    <row r="117" spans="1:12" ht="13.5">
      <c r="A117" s="19">
        <v>463</v>
      </c>
      <c r="B117" s="19" t="s">
        <v>326</v>
      </c>
      <c r="D117" s="18">
        <v>0.95</v>
      </c>
      <c r="E117" s="16">
        <v>-0.022276394711152253</v>
      </c>
      <c r="L117" s="20"/>
    </row>
    <row r="118" spans="1:12" ht="13.5">
      <c r="A118" s="19">
        <v>68</v>
      </c>
      <c r="B118" s="19" t="s">
        <v>209</v>
      </c>
      <c r="C118" s="19">
        <v>1500</v>
      </c>
      <c r="D118" s="18">
        <v>0.94</v>
      </c>
      <c r="E118" s="16">
        <v>-0.026872146400301365</v>
      </c>
      <c r="F118" s="20"/>
      <c r="L118" s="20"/>
    </row>
    <row r="119" spans="1:12" ht="13.5">
      <c r="A119" s="19">
        <v>65</v>
      </c>
      <c r="B119" s="19" t="s">
        <v>210</v>
      </c>
      <c r="D119" s="18">
        <v>0.93</v>
      </c>
      <c r="E119" s="16">
        <v>-0.03151705144606486</v>
      </c>
      <c r="L119" s="20"/>
    </row>
    <row r="120" spans="1:12" ht="13.5">
      <c r="A120" s="19">
        <v>64</v>
      </c>
      <c r="B120" s="19" t="s">
        <v>327</v>
      </c>
      <c r="D120" s="18">
        <v>0.92</v>
      </c>
      <c r="E120" s="16">
        <v>-0.036212172654444715</v>
      </c>
      <c r="F120" s="20"/>
      <c r="L120" s="20"/>
    </row>
    <row r="121" spans="1:12" ht="13.5">
      <c r="A121" s="19">
        <v>752</v>
      </c>
      <c r="B121" s="19" t="s">
        <v>328</v>
      </c>
      <c r="D121" s="18">
        <v>0.92</v>
      </c>
      <c r="E121" s="16">
        <v>-0.036212172654444715</v>
      </c>
      <c r="L121" s="20"/>
    </row>
    <row r="122" spans="1:12" ht="13.5">
      <c r="A122" s="19">
        <v>789</v>
      </c>
      <c r="B122" s="19" t="s">
        <v>329</v>
      </c>
      <c r="D122" s="18">
        <v>0.92</v>
      </c>
      <c r="E122" s="16">
        <v>-0.036212172654444715</v>
      </c>
      <c r="F122" s="20"/>
      <c r="L122" s="20"/>
    </row>
    <row r="123" spans="1:12" ht="13.5">
      <c r="A123" s="19">
        <v>162</v>
      </c>
      <c r="B123" s="19" t="s">
        <v>330</v>
      </c>
      <c r="D123" s="18">
        <v>0.91</v>
      </c>
      <c r="E123" s="16">
        <v>-0.040958607678906384</v>
      </c>
      <c r="L123" s="20"/>
    </row>
    <row r="124" spans="1:12" ht="13.5">
      <c r="A124" s="19">
        <v>695</v>
      </c>
      <c r="B124" s="19" t="s">
        <v>331</v>
      </c>
      <c r="C124" s="19">
        <v>103.95</v>
      </c>
      <c r="D124" s="18">
        <v>0.9</v>
      </c>
      <c r="E124" s="16">
        <v>-0.045757490560675115</v>
      </c>
      <c r="F124" s="20"/>
      <c r="L124" s="20"/>
    </row>
    <row r="125" spans="1:12" ht="13.5">
      <c r="A125" s="19">
        <v>613</v>
      </c>
      <c r="B125" s="19" t="s">
        <v>332</v>
      </c>
      <c r="D125" s="18">
        <v>0.9</v>
      </c>
      <c r="E125" s="16">
        <v>-0.045757490560675115</v>
      </c>
      <c r="L125" s="20"/>
    </row>
    <row r="126" spans="1:12" ht="13.5">
      <c r="A126" s="19">
        <v>614</v>
      </c>
      <c r="B126" s="19" t="s">
        <v>211</v>
      </c>
      <c r="D126" s="18">
        <v>0.9</v>
      </c>
      <c r="E126" s="16">
        <v>-0.045757490560675115</v>
      </c>
      <c r="F126" s="20"/>
      <c r="L126" s="20"/>
    </row>
    <row r="127" spans="1:12" ht="13.5">
      <c r="A127" s="19">
        <v>634</v>
      </c>
      <c r="B127" s="19" t="s">
        <v>333</v>
      </c>
      <c r="D127" s="18">
        <v>0.9</v>
      </c>
      <c r="E127" s="16">
        <v>-0.045757490560675115</v>
      </c>
      <c r="L127" s="20"/>
    </row>
    <row r="128" spans="1:12" ht="13.5">
      <c r="A128" s="19">
        <v>599</v>
      </c>
      <c r="B128" s="19" t="s">
        <v>334</v>
      </c>
      <c r="D128" s="18">
        <v>0.89</v>
      </c>
      <c r="E128" s="16">
        <v>-0.05060999335508721</v>
      </c>
      <c r="F128" s="20"/>
      <c r="L128" s="20"/>
    </row>
    <row r="129" spans="1:12" ht="13.5">
      <c r="A129" s="19">
        <v>655</v>
      </c>
      <c r="B129" s="19" t="s">
        <v>212</v>
      </c>
      <c r="D129" s="18">
        <v>0.89</v>
      </c>
      <c r="E129" s="16">
        <v>-0.05060999335508721</v>
      </c>
      <c r="L129" s="20"/>
    </row>
    <row r="130" spans="1:12" ht="13.5">
      <c r="A130" s="19">
        <v>405</v>
      </c>
      <c r="B130" s="19" t="s">
        <v>335</v>
      </c>
      <c r="D130" s="18">
        <v>0.89</v>
      </c>
      <c r="E130" s="16">
        <v>-0.05060999335508721</v>
      </c>
      <c r="F130" s="20"/>
      <c r="L130" s="20"/>
    </row>
    <row r="131" spans="1:12" ht="13.5">
      <c r="A131" s="19">
        <v>289</v>
      </c>
      <c r="B131" s="19" t="s">
        <v>336</v>
      </c>
      <c r="D131" s="18">
        <v>0.88</v>
      </c>
      <c r="E131" s="16">
        <v>-0.05551732784983137</v>
      </c>
      <c r="L131" s="20"/>
    </row>
    <row r="132" spans="1:12" ht="13.5">
      <c r="A132" s="19">
        <v>638</v>
      </c>
      <c r="B132" s="19" t="s">
        <v>213</v>
      </c>
      <c r="D132" s="18">
        <v>0.87</v>
      </c>
      <c r="E132" s="16">
        <v>-0.060480747381381476</v>
      </c>
      <c r="F132" s="20"/>
      <c r="L132" s="20"/>
    </row>
    <row r="133" spans="1:12" ht="13.5">
      <c r="A133" s="19">
        <v>826</v>
      </c>
      <c r="B133" s="19" t="s">
        <v>214</v>
      </c>
      <c r="D133" s="18">
        <v>0.83</v>
      </c>
      <c r="E133" s="16">
        <v>-0.08092190762392612</v>
      </c>
      <c r="L133" s="20"/>
    </row>
    <row r="134" spans="1:12" ht="13.5">
      <c r="A134" s="19">
        <v>324</v>
      </c>
      <c r="B134" s="19" t="s">
        <v>337</v>
      </c>
      <c r="D134" s="18">
        <v>0.83</v>
      </c>
      <c r="E134" s="16">
        <v>-0.08092190762392612</v>
      </c>
      <c r="F134" s="20"/>
      <c r="L134" s="20"/>
    </row>
    <row r="135" spans="1:12" ht="13.5">
      <c r="A135" s="19">
        <v>1</v>
      </c>
      <c r="B135" s="19" t="s">
        <v>338</v>
      </c>
      <c r="D135" s="18">
        <v>0.81</v>
      </c>
      <c r="E135" s="16">
        <v>-0.09151498112135022</v>
      </c>
      <c r="L135" s="20"/>
    </row>
    <row r="136" spans="1:12" ht="13.5">
      <c r="A136" s="19">
        <v>636</v>
      </c>
      <c r="B136" s="19" t="s">
        <v>339</v>
      </c>
      <c r="D136" s="18">
        <v>0.81</v>
      </c>
      <c r="E136" s="16">
        <v>-0.09151498112135022</v>
      </c>
      <c r="F136" s="20"/>
      <c r="L136" s="20"/>
    </row>
    <row r="137" spans="1:12" ht="13.5">
      <c r="A137" s="19">
        <v>564</v>
      </c>
      <c r="B137" s="19" t="s">
        <v>340</v>
      </c>
      <c r="D137" s="18">
        <v>0.81</v>
      </c>
      <c r="E137" s="16">
        <v>-0.09151498112135022</v>
      </c>
      <c r="L137" s="20"/>
    </row>
    <row r="138" spans="1:12" ht="13.5">
      <c r="A138" s="19">
        <v>158</v>
      </c>
      <c r="B138" s="19" t="s">
        <v>341</v>
      </c>
      <c r="D138" s="18">
        <v>0.806</v>
      </c>
      <c r="E138" s="16">
        <v>-0.09366495819490933</v>
      </c>
      <c r="F138" s="20"/>
      <c r="L138" s="20"/>
    </row>
    <row r="139" spans="1:12" ht="13.5">
      <c r="A139" s="19">
        <v>273</v>
      </c>
      <c r="B139" s="19" t="s">
        <v>215</v>
      </c>
      <c r="D139" s="18">
        <v>0.8</v>
      </c>
      <c r="E139" s="16">
        <v>-0.09691001300805639</v>
      </c>
      <c r="L139" s="20"/>
    </row>
    <row r="140" spans="1:12" ht="13.5">
      <c r="A140" s="19">
        <v>100</v>
      </c>
      <c r="B140" s="19" t="s">
        <v>216</v>
      </c>
      <c r="D140" s="18">
        <v>0.8</v>
      </c>
      <c r="E140" s="16">
        <v>-0.09691001300805639</v>
      </c>
      <c r="F140" s="20"/>
      <c r="L140" s="20"/>
    </row>
    <row r="141" spans="1:12" ht="13.5">
      <c r="A141" s="19">
        <v>462</v>
      </c>
      <c r="B141" s="19" t="s">
        <v>342</v>
      </c>
      <c r="D141" s="18">
        <v>0.8</v>
      </c>
      <c r="E141" s="16">
        <v>-0.09691001300805639</v>
      </c>
      <c r="L141" s="20"/>
    </row>
    <row r="142" spans="1:12" ht="13.5">
      <c r="A142" s="19">
        <v>440</v>
      </c>
      <c r="B142" s="19" t="s">
        <v>343</v>
      </c>
      <c r="D142" s="18">
        <v>0.8</v>
      </c>
      <c r="E142" s="16">
        <v>-0.09691001300805639</v>
      </c>
      <c r="F142" s="20"/>
      <c r="L142" s="20"/>
    </row>
    <row r="143" spans="1:12" ht="13.5">
      <c r="A143" s="19">
        <v>791</v>
      </c>
      <c r="B143" s="19" t="s">
        <v>344</v>
      </c>
      <c r="D143" s="18">
        <v>0.8</v>
      </c>
      <c r="E143" s="16">
        <v>-0.09691001300805639</v>
      </c>
      <c r="L143" s="20"/>
    </row>
    <row r="144" spans="1:12" ht="13.5">
      <c r="A144" s="19">
        <v>780</v>
      </c>
      <c r="B144" s="19" t="s">
        <v>217</v>
      </c>
      <c r="D144" s="18">
        <v>0.7908351810790835</v>
      </c>
      <c r="E144" s="16">
        <v>-0.10191401891241336</v>
      </c>
      <c r="F144" s="20"/>
      <c r="L144" s="20"/>
    </row>
    <row r="145" spans="1:12" ht="13.5">
      <c r="A145" s="19">
        <v>397</v>
      </c>
      <c r="B145" s="19" t="s">
        <v>345</v>
      </c>
      <c r="C145" s="19" t="s">
        <v>346</v>
      </c>
      <c r="D145" s="18">
        <v>0.79</v>
      </c>
      <c r="E145" s="16">
        <v>-0.10237290870955855</v>
      </c>
      <c r="L145" s="20"/>
    </row>
    <row r="146" spans="1:12" ht="13.5">
      <c r="A146" s="19">
        <v>435</v>
      </c>
      <c r="B146" s="19" t="s">
        <v>347</v>
      </c>
      <c r="D146" s="18">
        <v>0.79</v>
      </c>
      <c r="E146" s="16">
        <v>-0.10237290870955855</v>
      </c>
      <c r="F146" s="20"/>
      <c r="L146" s="20"/>
    </row>
    <row r="147" spans="1:12" ht="13.5">
      <c r="A147" s="19">
        <v>793</v>
      </c>
      <c r="B147" s="19" t="s">
        <v>348</v>
      </c>
      <c r="D147" s="18">
        <v>0.79</v>
      </c>
      <c r="E147" s="16">
        <v>-0.10237290870955855</v>
      </c>
      <c r="L147" s="20"/>
    </row>
    <row r="148" spans="1:12" ht="13.5">
      <c r="A148" s="19">
        <v>413</v>
      </c>
      <c r="B148" s="19" t="s">
        <v>218</v>
      </c>
      <c r="D148" s="18">
        <v>0.78</v>
      </c>
      <c r="E148" s="16">
        <v>-0.10790539730951958</v>
      </c>
      <c r="F148" s="20"/>
      <c r="L148" s="20"/>
    </row>
    <row r="149" spans="1:12" ht="13.5">
      <c r="A149" s="19">
        <v>278</v>
      </c>
      <c r="B149" s="19" t="s">
        <v>219</v>
      </c>
      <c r="D149" s="18">
        <v>0.78</v>
      </c>
      <c r="E149" s="16">
        <v>-0.10790539730951958</v>
      </c>
      <c r="L149" s="20"/>
    </row>
    <row r="150" spans="1:12" ht="13.5">
      <c r="A150" s="19">
        <v>584</v>
      </c>
      <c r="B150" s="19" t="s">
        <v>349</v>
      </c>
      <c r="D150" s="18">
        <v>0.78</v>
      </c>
      <c r="E150" s="16">
        <v>-0.10790539730951958</v>
      </c>
      <c r="F150" s="20"/>
      <c r="L150" s="20"/>
    </row>
    <row r="151" spans="1:12" ht="13.5">
      <c r="A151" s="19">
        <v>414</v>
      </c>
      <c r="B151" s="19" t="s">
        <v>350</v>
      </c>
      <c r="D151" s="18">
        <v>0.77</v>
      </c>
      <c r="E151" s="16">
        <v>-0.11350927482751812</v>
      </c>
      <c r="L151" s="20"/>
    </row>
    <row r="152" spans="1:12" ht="13.5">
      <c r="A152" s="19">
        <v>224</v>
      </c>
      <c r="B152" s="19" t="s">
        <v>220</v>
      </c>
      <c r="D152" s="18">
        <v>0.76</v>
      </c>
      <c r="E152" s="16">
        <v>-0.11918640771920865</v>
      </c>
      <c r="F152" s="20"/>
      <c r="L152" s="20"/>
    </row>
    <row r="153" spans="1:12" ht="13.5">
      <c r="A153" s="19">
        <v>308</v>
      </c>
      <c r="B153" s="19" t="s">
        <v>351</v>
      </c>
      <c r="D153" s="18">
        <v>0.75</v>
      </c>
      <c r="E153" s="16">
        <v>-0.12493873660829995</v>
      </c>
      <c r="L153" s="20"/>
    </row>
    <row r="154" spans="1:12" ht="13.5">
      <c r="A154" s="19">
        <v>805</v>
      </c>
      <c r="B154" s="19" t="s">
        <v>352</v>
      </c>
      <c r="D154" s="18">
        <v>0.75</v>
      </c>
      <c r="E154" s="16">
        <v>-0.12493873660829995</v>
      </c>
      <c r="F154" s="20"/>
      <c r="L154" s="20"/>
    </row>
    <row r="155" spans="1:12" ht="13.5">
      <c r="A155" s="19">
        <v>150</v>
      </c>
      <c r="B155" s="19" t="s">
        <v>353</v>
      </c>
      <c r="D155" s="18">
        <v>0.75</v>
      </c>
      <c r="E155" s="16">
        <v>-0.12493873660829995</v>
      </c>
      <c r="L155" s="20"/>
    </row>
    <row r="156" spans="1:12" ht="13.5">
      <c r="A156" s="19">
        <v>436</v>
      </c>
      <c r="B156" s="19" t="s">
        <v>221</v>
      </c>
      <c r="D156" s="18">
        <v>0.75</v>
      </c>
      <c r="E156" s="16">
        <v>-0.12493873660829995</v>
      </c>
      <c r="F156" s="20"/>
      <c r="L156" s="20"/>
    </row>
    <row r="157" spans="1:12" ht="13.5">
      <c r="A157" s="19">
        <v>840</v>
      </c>
      <c r="B157" s="19" t="s">
        <v>354</v>
      </c>
      <c r="D157" s="18">
        <v>0.741</v>
      </c>
      <c r="E157" s="16">
        <v>-0.13018179202067184</v>
      </c>
      <c r="L157" s="20"/>
    </row>
    <row r="158" spans="1:12" ht="13.5">
      <c r="A158" s="19">
        <v>176</v>
      </c>
      <c r="B158" s="19" t="s">
        <v>355</v>
      </c>
      <c r="D158" s="18">
        <v>0.74</v>
      </c>
      <c r="E158" s="16">
        <v>-0.13076828026902382</v>
      </c>
      <c r="F158" s="20"/>
      <c r="L158" s="20"/>
    </row>
    <row r="159" spans="1:12" ht="13.5">
      <c r="A159" s="19">
        <v>813</v>
      </c>
      <c r="B159" s="19" t="s">
        <v>356</v>
      </c>
      <c r="D159" s="18">
        <v>0.73</v>
      </c>
      <c r="E159" s="16">
        <v>-0.1366771398795441</v>
      </c>
      <c r="L159" s="20"/>
    </row>
    <row r="160" spans="1:12" ht="13.5">
      <c r="A160" s="19">
        <v>328</v>
      </c>
      <c r="B160" s="19" t="s">
        <v>357</v>
      </c>
      <c r="D160" s="18">
        <v>0.7</v>
      </c>
      <c r="E160" s="16">
        <v>-0.1549019599857432</v>
      </c>
      <c r="F160" s="20"/>
      <c r="L160" s="20"/>
    </row>
    <row r="161" spans="1:12" ht="13.5">
      <c r="A161" s="19">
        <v>848</v>
      </c>
      <c r="B161" s="19" t="s">
        <v>358</v>
      </c>
      <c r="D161" s="18">
        <v>0.7</v>
      </c>
      <c r="E161" s="16">
        <v>-0.1549019599857432</v>
      </c>
      <c r="L161" s="20"/>
    </row>
    <row r="162" spans="1:12" ht="13.5">
      <c r="A162" s="19">
        <v>132</v>
      </c>
      <c r="B162" s="19" t="s">
        <v>222</v>
      </c>
      <c r="D162" s="18">
        <v>0.69</v>
      </c>
      <c r="E162" s="16">
        <v>-0.16115090926274472</v>
      </c>
      <c r="F162" s="20"/>
      <c r="L162" s="20"/>
    </row>
    <row r="163" spans="1:12" ht="13.5">
      <c r="A163" s="19">
        <v>223</v>
      </c>
      <c r="B163" s="19" t="s">
        <v>359</v>
      </c>
      <c r="D163" s="18">
        <v>0.68</v>
      </c>
      <c r="E163" s="16">
        <v>-0.16749108729376366</v>
      </c>
      <c r="L163" s="20"/>
    </row>
    <row r="164" spans="1:12" ht="13.5">
      <c r="A164" s="19">
        <v>111</v>
      </c>
      <c r="B164" s="19" t="s">
        <v>223</v>
      </c>
      <c r="D164" s="18">
        <v>0.68</v>
      </c>
      <c r="E164" s="16">
        <v>-0.16749108729376366</v>
      </c>
      <c r="F164" s="20"/>
      <c r="L164" s="20"/>
    </row>
    <row r="165" spans="1:12" ht="13.5">
      <c r="A165" s="19">
        <v>190</v>
      </c>
      <c r="B165" s="19" t="s">
        <v>360</v>
      </c>
      <c r="D165" s="18">
        <v>0.68</v>
      </c>
      <c r="E165" s="16">
        <v>-0.16749108729376366</v>
      </c>
      <c r="L165" s="20"/>
    </row>
    <row r="166" spans="1:12" ht="13.5">
      <c r="A166" s="19">
        <v>298</v>
      </c>
      <c r="B166" s="19" t="s">
        <v>361</v>
      </c>
      <c r="D166" s="18">
        <v>0.68</v>
      </c>
      <c r="E166" s="16">
        <v>-0.16749108729376366</v>
      </c>
      <c r="F166" s="20"/>
      <c r="L166" s="20"/>
    </row>
    <row r="167" spans="1:12" ht="13.5">
      <c r="A167" s="19">
        <v>121</v>
      </c>
      <c r="B167" s="19" t="s">
        <v>224</v>
      </c>
      <c r="D167" s="18">
        <v>0.67</v>
      </c>
      <c r="E167" s="16">
        <v>-0.17392519729917355</v>
      </c>
      <c r="L167" s="20"/>
    </row>
    <row r="168" spans="1:12" ht="13.5">
      <c r="A168" s="19">
        <v>257</v>
      </c>
      <c r="B168" s="19" t="s">
        <v>225</v>
      </c>
      <c r="D168" s="18">
        <v>0.67</v>
      </c>
      <c r="E168" s="16">
        <v>-0.17392519729917355</v>
      </c>
      <c r="F168" s="20"/>
      <c r="L168" s="20"/>
    </row>
    <row r="169" spans="1:12" ht="13.5">
      <c r="A169" s="19">
        <v>142</v>
      </c>
      <c r="B169" s="19" t="s">
        <v>226</v>
      </c>
      <c r="D169" s="18">
        <v>0.67</v>
      </c>
      <c r="E169" s="16">
        <v>-0.17392519729917355</v>
      </c>
      <c r="L169" s="20"/>
    </row>
    <row r="170" spans="1:12" ht="13.5">
      <c r="A170" s="19">
        <v>363</v>
      </c>
      <c r="B170" s="19" t="s">
        <v>362</v>
      </c>
      <c r="D170" s="18">
        <v>0.67</v>
      </c>
      <c r="E170" s="16">
        <v>-0.17392519729917355</v>
      </c>
      <c r="F170" s="20"/>
      <c r="L170" s="20"/>
    </row>
    <row r="171" spans="1:12" ht="13.5">
      <c r="A171" s="19">
        <v>583</v>
      </c>
      <c r="B171" s="19" t="s">
        <v>227</v>
      </c>
      <c r="D171" s="18">
        <v>0.67</v>
      </c>
      <c r="E171" s="16">
        <v>-0.17392519729917355</v>
      </c>
      <c r="L171" s="20"/>
    </row>
    <row r="172" spans="1:12" ht="13.5">
      <c r="A172" s="19">
        <v>573</v>
      </c>
      <c r="B172" s="19" t="s">
        <v>363</v>
      </c>
      <c r="D172" s="18">
        <v>0.66</v>
      </c>
      <c r="E172" s="16">
        <v>-0.1804560644581313</v>
      </c>
      <c r="F172" s="20"/>
      <c r="L172" s="20"/>
    </row>
    <row r="173" spans="1:12" ht="13.5">
      <c r="A173" s="19">
        <v>120</v>
      </c>
      <c r="B173" s="19" t="s">
        <v>364</v>
      </c>
      <c r="C173" s="19" t="s">
        <v>365</v>
      </c>
      <c r="D173" s="18">
        <v>0.65</v>
      </c>
      <c r="E173" s="16">
        <v>-0.18708664335714442</v>
      </c>
      <c r="L173" s="20"/>
    </row>
    <row r="174" spans="1:12" ht="13.5">
      <c r="A174" s="19">
        <v>400</v>
      </c>
      <c r="B174" s="19" t="s">
        <v>228</v>
      </c>
      <c r="D174" s="18">
        <v>0.65</v>
      </c>
      <c r="E174" s="16">
        <v>-0.18708664335714442</v>
      </c>
      <c r="F174" s="20"/>
      <c r="L174" s="20"/>
    </row>
    <row r="175" spans="1:12" ht="13.5">
      <c r="A175" s="19">
        <v>5</v>
      </c>
      <c r="B175" s="19" t="s">
        <v>366</v>
      </c>
      <c r="D175" s="18">
        <v>0.65</v>
      </c>
      <c r="E175" s="16">
        <v>-0.18708664335714442</v>
      </c>
      <c r="L175" s="20"/>
    </row>
    <row r="176" spans="1:12" ht="13.5">
      <c r="A176" s="19">
        <v>113</v>
      </c>
      <c r="B176" s="19" t="s">
        <v>229</v>
      </c>
      <c r="C176" s="19">
        <v>138</v>
      </c>
      <c r="D176" s="18">
        <v>0.64</v>
      </c>
      <c r="E176" s="16">
        <v>-0.1938200260161128</v>
      </c>
      <c r="F176" s="20"/>
      <c r="L176" s="20"/>
    </row>
    <row r="177" spans="1:12" ht="13.5">
      <c r="A177" s="19">
        <v>166</v>
      </c>
      <c r="B177" s="19" t="s">
        <v>230</v>
      </c>
      <c r="D177" s="18">
        <v>0.64</v>
      </c>
      <c r="E177" s="16">
        <v>-0.1938200260161128</v>
      </c>
      <c r="L177" s="20"/>
    </row>
    <row r="178" spans="1:12" ht="13.5">
      <c r="A178" s="19">
        <v>548</v>
      </c>
      <c r="B178" s="19" t="s">
        <v>367</v>
      </c>
      <c r="C178" s="19" t="s">
        <v>368</v>
      </c>
      <c r="D178" s="18">
        <v>0.64</v>
      </c>
      <c r="E178" s="16">
        <v>-0.1938200260161128</v>
      </c>
      <c r="F178" s="20"/>
      <c r="L178" s="20"/>
    </row>
    <row r="179" spans="1:12" ht="13.5">
      <c r="A179" s="19">
        <v>792</v>
      </c>
      <c r="B179" s="19" t="s">
        <v>369</v>
      </c>
      <c r="D179" s="18">
        <v>0.64</v>
      </c>
      <c r="E179" s="16">
        <v>-0.1938200260161128</v>
      </c>
      <c r="L179" s="20"/>
    </row>
    <row r="180" spans="1:12" ht="13.5">
      <c r="A180" s="19">
        <v>794</v>
      </c>
      <c r="B180" s="19" t="s">
        <v>370</v>
      </c>
      <c r="C180" s="19">
        <v>292</v>
      </c>
      <c r="D180" s="18">
        <v>0.64</v>
      </c>
      <c r="E180" s="16">
        <v>-0.1938200260161128</v>
      </c>
      <c r="F180" s="20"/>
      <c r="L180" s="20"/>
    </row>
    <row r="181" spans="1:12" ht="13.5">
      <c r="A181" s="19">
        <v>141</v>
      </c>
      <c r="B181" s="19" t="s">
        <v>231</v>
      </c>
      <c r="D181" s="18">
        <v>0.63</v>
      </c>
      <c r="E181" s="16">
        <v>-0.2006594505464183</v>
      </c>
      <c r="L181" s="20"/>
    </row>
    <row r="182" spans="1:12" ht="13.5">
      <c r="A182" s="19">
        <v>799</v>
      </c>
      <c r="B182" s="19" t="s">
        <v>232</v>
      </c>
      <c r="D182" s="18">
        <v>0.63</v>
      </c>
      <c r="E182" s="16">
        <v>-0.2006594505464183</v>
      </c>
      <c r="F182" s="20"/>
      <c r="L182" s="20"/>
    </row>
    <row r="183" spans="1:12" ht="13.5">
      <c r="A183" s="19">
        <v>818</v>
      </c>
      <c r="B183" s="19" t="s">
        <v>371</v>
      </c>
      <c r="D183" s="18">
        <v>0.62</v>
      </c>
      <c r="E183" s="16">
        <v>-0.20760831050174613</v>
      </c>
      <c r="L183" s="20"/>
    </row>
    <row r="184" spans="1:12" ht="13.5">
      <c r="A184" s="19">
        <v>170</v>
      </c>
      <c r="B184" s="19" t="s">
        <v>372</v>
      </c>
      <c r="D184" s="18">
        <v>0.61</v>
      </c>
      <c r="E184" s="16">
        <v>-0.21467016498923297</v>
      </c>
      <c r="F184" s="20"/>
      <c r="L184" s="20"/>
    </row>
    <row r="185" spans="1:12" ht="13.5">
      <c r="A185" s="19">
        <v>16</v>
      </c>
      <c r="B185" s="19" t="s">
        <v>373</v>
      </c>
      <c r="D185" s="18">
        <v>0.61</v>
      </c>
      <c r="E185" s="16">
        <v>-0.21467016498923297</v>
      </c>
      <c r="L185" s="20"/>
    </row>
    <row r="186" spans="1:12" ht="13.5">
      <c r="A186" s="19">
        <v>834</v>
      </c>
      <c r="B186" s="19" t="s">
        <v>374</v>
      </c>
      <c r="D186" s="18">
        <v>0.61</v>
      </c>
      <c r="E186" s="16">
        <v>-0.21467016498923297</v>
      </c>
      <c r="F186" s="20"/>
      <c r="L186" s="20"/>
    </row>
    <row r="187" spans="1:12" ht="13.5">
      <c r="A187" s="19">
        <v>222</v>
      </c>
      <c r="B187" s="19" t="s">
        <v>233</v>
      </c>
      <c r="D187" s="18">
        <v>0.6</v>
      </c>
      <c r="E187" s="16">
        <v>-0.2218487496163564</v>
      </c>
      <c r="L187" s="20"/>
    </row>
    <row r="188" spans="1:12" ht="13.5">
      <c r="A188" s="19">
        <v>447</v>
      </c>
      <c r="B188" s="19" t="s">
        <v>234</v>
      </c>
      <c r="D188" s="18">
        <v>0.59</v>
      </c>
      <c r="E188" s="16">
        <v>-0.22914798835785583</v>
      </c>
      <c r="F188" s="20"/>
      <c r="L188" s="20"/>
    </row>
    <row r="189" spans="1:12" ht="13.5">
      <c r="A189" s="19">
        <v>53</v>
      </c>
      <c r="B189" s="19" t="s">
        <v>375</v>
      </c>
      <c r="C189" s="19">
        <v>45</v>
      </c>
      <c r="D189" s="18">
        <v>0.58</v>
      </c>
      <c r="E189" s="16">
        <v>-0.23657200643706275</v>
      </c>
      <c r="L189" s="20"/>
    </row>
    <row r="190" spans="1:12" ht="13.5">
      <c r="A190" s="19">
        <v>585</v>
      </c>
      <c r="B190" s="19" t="s">
        <v>235</v>
      </c>
      <c r="D190" s="18">
        <v>0.57</v>
      </c>
      <c r="E190" s="16">
        <v>-0.24412514432750865</v>
      </c>
      <c r="F190" s="20"/>
      <c r="L190" s="20"/>
    </row>
    <row r="191" spans="1:12" ht="13.5">
      <c r="A191" s="19">
        <v>293</v>
      </c>
      <c r="B191" s="19" t="s">
        <v>376</v>
      </c>
      <c r="D191" s="18">
        <v>0.56</v>
      </c>
      <c r="E191" s="16">
        <v>-0.25181197299379954</v>
      </c>
      <c r="L191" s="20"/>
    </row>
    <row r="192" spans="1:12" ht="13.5">
      <c r="A192" s="19">
        <v>143</v>
      </c>
      <c r="B192" s="19" t="s">
        <v>236</v>
      </c>
      <c r="D192" s="18">
        <v>0.55</v>
      </c>
      <c r="E192" s="16">
        <v>-0.2596373105057561</v>
      </c>
      <c r="F192" s="20"/>
      <c r="L192" s="20"/>
    </row>
    <row r="193" spans="1:12" ht="13.5">
      <c r="A193" s="19">
        <v>759</v>
      </c>
      <c r="B193" s="19" t="s">
        <v>237</v>
      </c>
      <c r="C193" s="19">
        <v>300</v>
      </c>
      <c r="D193" s="18">
        <v>0.55</v>
      </c>
      <c r="E193" s="16">
        <v>-0.2596373105057561</v>
      </c>
      <c r="L193" s="20"/>
    </row>
    <row r="194" spans="1:12" ht="13.5">
      <c r="A194" s="19">
        <v>305</v>
      </c>
      <c r="B194" s="19" t="s">
        <v>377</v>
      </c>
      <c r="C194" s="19">
        <v>266</v>
      </c>
      <c r="D194" s="18">
        <v>0.54</v>
      </c>
      <c r="E194" s="16">
        <v>-0.26760624017703144</v>
      </c>
      <c r="F194" s="20"/>
      <c r="L194" s="20"/>
    </row>
    <row r="195" spans="1:12" ht="13.5">
      <c r="A195" s="19">
        <v>92</v>
      </c>
      <c r="B195" s="19" t="s">
        <v>378</v>
      </c>
      <c r="D195" s="18">
        <v>0.53</v>
      </c>
      <c r="E195" s="16">
        <v>-0.27572413039921095</v>
      </c>
      <c r="L195" s="20"/>
    </row>
    <row r="196" spans="1:12" ht="13.5">
      <c r="A196" s="19">
        <v>66</v>
      </c>
      <c r="B196" s="19" t="s">
        <v>238</v>
      </c>
      <c r="D196" s="18">
        <v>0.5</v>
      </c>
      <c r="E196" s="16">
        <v>-0.3010299956639812</v>
      </c>
      <c r="F196" s="20"/>
      <c r="L196" s="20"/>
    </row>
    <row r="197" spans="1:12" ht="13.5">
      <c r="A197" s="19">
        <v>620</v>
      </c>
      <c r="B197" s="19" t="s">
        <v>239</v>
      </c>
      <c r="D197" s="18">
        <v>0.5</v>
      </c>
      <c r="E197" s="16">
        <v>-0.3010299956639812</v>
      </c>
      <c r="L197" s="20"/>
    </row>
    <row r="198" spans="1:12" ht="13.5">
      <c r="A198" s="19">
        <v>853</v>
      </c>
      <c r="B198" s="19" t="s">
        <v>379</v>
      </c>
      <c r="D198" s="18">
        <v>0.487</v>
      </c>
      <c r="E198" s="16">
        <v>-0.3124710387853657</v>
      </c>
      <c r="F198" s="20"/>
      <c r="L198" s="20"/>
    </row>
    <row r="199" spans="1:12" ht="13.5">
      <c r="A199" s="19">
        <v>315</v>
      </c>
      <c r="B199" s="19" t="s">
        <v>380</v>
      </c>
      <c r="D199" s="18">
        <v>0.48</v>
      </c>
      <c r="E199" s="16">
        <v>-0.3187587626244128</v>
      </c>
      <c r="L199" s="20"/>
    </row>
    <row r="200" spans="1:12" ht="13.5">
      <c r="A200" s="19">
        <v>95</v>
      </c>
      <c r="B200" s="19" t="s">
        <v>240</v>
      </c>
      <c r="D200" s="18">
        <v>0.46</v>
      </c>
      <c r="E200" s="16">
        <v>-0.3372421683184259</v>
      </c>
      <c r="F200" s="20"/>
      <c r="L200" s="20"/>
    </row>
    <row r="201" spans="1:12" ht="13.5">
      <c r="A201" s="19">
        <v>61</v>
      </c>
      <c r="B201" s="19" t="s">
        <v>169</v>
      </c>
      <c r="D201" s="18">
        <v>0.45</v>
      </c>
      <c r="E201" s="16">
        <v>-0.3467874862246563</v>
      </c>
      <c r="L201" s="20"/>
    </row>
    <row r="202" spans="1:12" ht="13.5">
      <c r="A202" s="19">
        <v>85</v>
      </c>
      <c r="B202" s="19" t="s">
        <v>241</v>
      </c>
      <c r="D202" s="18">
        <v>0.45</v>
      </c>
      <c r="E202" s="16">
        <v>-0.3467874862246563</v>
      </c>
      <c r="F202" s="20"/>
      <c r="L202" s="20"/>
    </row>
    <row r="203" spans="1:12" ht="13.5">
      <c r="A203" s="19">
        <v>187</v>
      </c>
      <c r="B203" s="19" t="s">
        <v>381</v>
      </c>
      <c r="D203" s="18">
        <v>0.45</v>
      </c>
      <c r="E203" s="16">
        <v>-0.3467874862246563</v>
      </c>
      <c r="L203" s="20"/>
    </row>
    <row r="204" spans="1:12" ht="13.5">
      <c r="A204" s="19">
        <v>79</v>
      </c>
      <c r="B204" s="19" t="s">
        <v>242</v>
      </c>
      <c r="D204" s="18">
        <v>0.44</v>
      </c>
      <c r="E204" s="16">
        <v>-0.3565473235138126</v>
      </c>
      <c r="F204" s="20"/>
      <c r="L204" s="20"/>
    </row>
    <row r="205" spans="1:12" ht="13.5">
      <c r="A205" s="19">
        <v>367</v>
      </c>
      <c r="B205" s="19" t="s">
        <v>382</v>
      </c>
      <c r="D205" s="18">
        <v>0.44</v>
      </c>
      <c r="E205" s="16">
        <v>-0.3565473235138126</v>
      </c>
      <c r="L205" s="20"/>
    </row>
    <row r="206" spans="1:12" ht="13.5">
      <c r="A206" s="19">
        <v>70</v>
      </c>
      <c r="B206" s="19" t="s">
        <v>243</v>
      </c>
      <c r="D206" s="18">
        <v>0.43</v>
      </c>
      <c r="E206" s="16">
        <v>-0.36653154442041347</v>
      </c>
      <c r="F206" s="20"/>
      <c r="L206" s="20"/>
    </row>
    <row r="207" spans="1:12" ht="13.5">
      <c r="A207" s="19">
        <v>71</v>
      </c>
      <c r="B207" s="19" t="s">
        <v>244</v>
      </c>
      <c r="D207" s="18">
        <v>0.42</v>
      </c>
      <c r="E207" s="16">
        <v>-0.37675070960209955</v>
      </c>
      <c r="L207" s="20"/>
    </row>
    <row r="208" spans="1:12" ht="13.5">
      <c r="A208" s="19">
        <v>62</v>
      </c>
      <c r="B208" s="19" t="s">
        <v>245</v>
      </c>
      <c r="D208" s="18">
        <v>0.42</v>
      </c>
      <c r="E208" s="16">
        <v>-0.37675070960209955</v>
      </c>
      <c r="F208" s="20"/>
      <c r="L208" s="20"/>
    </row>
    <row r="209" spans="1:12" ht="13.5">
      <c r="A209" s="19">
        <v>15</v>
      </c>
      <c r="B209" s="19" t="s">
        <v>383</v>
      </c>
      <c r="D209" s="18">
        <v>0.42</v>
      </c>
      <c r="E209" s="16">
        <v>-0.37675070960209955</v>
      </c>
      <c r="L209" s="20"/>
    </row>
    <row r="210" spans="1:12" ht="13.5">
      <c r="A210" s="19">
        <v>97</v>
      </c>
      <c r="B210" s="19" t="s">
        <v>246</v>
      </c>
      <c r="D210" s="18">
        <v>0.4</v>
      </c>
      <c r="E210" s="16">
        <v>-0.3979400086720376</v>
      </c>
      <c r="F210" s="20"/>
      <c r="L210" s="20"/>
    </row>
    <row r="211" spans="1:12" ht="13.5">
      <c r="A211" s="19">
        <v>459</v>
      </c>
      <c r="B211" s="19" t="s">
        <v>247</v>
      </c>
      <c r="D211" s="18">
        <v>0.4</v>
      </c>
      <c r="E211" s="16">
        <v>-0.3979400086720376</v>
      </c>
      <c r="L211" s="20"/>
    </row>
    <row r="212" spans="1:12" ht="13.5">
      <c r="A212" s="19">
        <v>69</v>
      </c>
      <c r="B212" s="19" t="s">
        <v>248</v>
      </c>
      <c r="D212" s="18">
        <v>0.4</v>
      </c>
      <c r="E212" s="16">
        <v>-0.3979400086720376</v>
      </c>
      <c r="F212" s="20"/>
      <c r="L212" s="20"/>
    </row>
    <row r="213" spans="1:12" ht="13.5">
      <c r="A213" s="19">
        <v>56</v>
      </c>
      <c r="B213" s="19" t="s">
        <v>384</v>
      </c>
      <c r="D213" s="18">
        <v>0.3740648379052369</v>
      </c>
      <c r="E213" s="16">
        <v>-0.42705311356450104</v>
      </c>
      <c r="L213" s="20"/>
    </row>
    <row r="214" spans="1:12" ht="13.5">
      <c r="A214" s="19">
        <v>550</v>
      </c>
      <c r="B214" s="19" t="s">
        <v>385</v>
      </c>
      <c r="D214" s="18">
        <v>0.37</v>
      </c>
      <c r="E214" s="16">
        <v>-0.431798275933005</v>
      </c>
      <c r="F214" s="20"/>
      <c r="L214" s="20"/>
    </row>
    <row r="215" spans="1:12" ht="13.5">
      <c r="A215" s="19">
        <v>102</v>
      </c>
      <c r="B215" s="19" t="s">
        <v>249</v>
      </c>
      <c r="D215" s="18">
        <v>0.36</v>
      </c>
      <c r="E215" s="16">
        <v>-0.44369749923271273</v>
      </c>
      <c r="L215" s="20"/>
    </row>
    <row r="216" spans="1:12" ht="13.5">
      <c r="A216" s="19">
        <v>67</v>
      </c>
      <c r="B216" s="19" t="s">
        <v>386</v>
      </c>
      <c r="D216" s="18">
        <v>0.36</v>
      </c>
      <c r="E216" s="16">
        <v>-0.44369749923271273</v>
      </c>
      <c r="F216" s="20"/>
      <c r="L216" s="20"/>
    </row>
    <row r="217" spans="1:12" ht="13.5">
      <c r="A217" s="19">
        <v>379</v>
      </c>
      <c r="B217" s="19" t="s">
        <v>387</v>
      </c>
      <c r="D217" s="18">
        <v>0.35</v>
      </c>
      <c r="E217" s="16">
        <v>-0.4559319556497244</v>
      </c>
      <c r="L217" s="20"/>
    </row>
    <row r="218" spans="1:12" ht="13.5">
      <c r="A218" s="19">
        <v>59</v>
      </c>
      <c r="B218" s="19" t="s">
        <v>388</v>
      </c>
      <c r="D218" s="18">
        <v>0.32</v>
      </c>
      <c r="E218" s="16">
        <v>-0.494850021680094</v>
      </c>
      <c r="F218" s="20"/>
      <c r="L218" s="20"/>
    </row>
    <row r="219" spans="1:12" ht="13.5">
      <c r="A219" s="19">
        <v>73</v>
      </c>
      <c r="B219" s="19" t="s">
        <v>389</v>
      </c>
      <c r="D219" s="18">
        <v>0.316</v>
      </c>
      <c r="E219" s="16">
        <v>-0.5003129173815962</v>
      </c>
      <c r="L219" s="20"/>
    </row>
    <row r="220" spans="1:12" ht="13.5">
      <c r="A220" s="19">
        <v>34</v>
      </c>
      <c r="B220" s="19" t="s">
        <v>390</v>
      </c>
      <c r="D220" s="18">
        <v>0.31</v>
      </c>
      <c r="E220" s="16">
        <v>-0.5086383061657274</v>
      </c>
      <c r="F220" s="20"/>
      <c r="L220" s="20"/>
    </row>
    <row r="221" spans="1:12" ht="13.5">
      <c r="A221" s="19">
        <v>124</v>
      </c>
      <c r="B221" s="19" t="s">
        <v>391</v>
      </c>
      <c r="D221" s="18">
        <v>0.30993456276026177</v>
      </c>
      <c r="E221" s="16">
        <v>-0.5087299901399465</v>
      </c>
      <c r="L221" s="20"/>
    </row>
    <row r="222" spans="1:12" ht="13.5">
      <c r="A222" s="19">
        <v>3</v>
      </c>
      <c r="B222" s="19" t="s">
        <v>392</v>
      </c>
      <c r="D222" s="18">
        <v>0.3</v>
      </c>
      <c r="E222" s="16">
        <v>-0.5228787452803376</v>
      </c>
      <c r="F222" s="20"/>
      <c r="L222" s="20"/>
    </row>
    <row r="223" spans="1:12" ht="13.5">
      <c r="A223" s="19">
        <v>854</v>
      </c>
      <c r="B223" s="19" t="s">
        <v>393</v>
      </c>
      <c r="D223" s="18">
        <v>0.289</v>
      </c>
      <c r="E223" s="16">
        <v>-0.5391021572434522</v>
      </c>
      <c r="L223" s="20"/>
    </row>
    <row r="224" spans="1:12" ht="13.5">
      <c r="A224" s="19">
        <v>33</v>
      </c>
      <c r="B224" s="19" t="s">
        <v>394</v>
      </c>
      <c r="D224" s="18">
        <v>0.28</v>
      </c>
      <c r="E224" s="16">
        <v>-0.5528419686577808</v>
      </c>
      <c r="F224" s="20"/>
      <c r="L224" s="20"/>
    </row>
    <row r="225" spans="1:12" ht="13.5">
      <c r="A225" s="19">
        <v>42</v>
      </c>
      <c r="B225" s="19" t="s">
        <v>395</v>
      </c>
      <c r="D225" s="18">
        <v>0.2597193007905999</v>
      </c>
      <c r="E225" s="16">
        <v>-0.5854957749937715</v>
      </c>
      <c r="L225" s="20"/>
    </row>
    <row r="226" spans="1:12" ht="13.5">
      <c r="A226" s="19">
        <v>54</v>
      </c>
      <c r="B226" s="19" t="s">
        <v>396</v>
      </c>
      <c r="D226" s="18">
        <v>0.24</v>
      </c>
      <c r="E226" s="16">
        <v>-0.619788758288394</v>
      </c>
      <c r="F226" s="20"/>
      <c r="L226" s="20"/>
    </row>
    <row r="227" spans="1:12" ht="13.5">
      <c r="A227" s="19">
        <v>449</v>
      </c>
      <c r="B227" s="19" t="s">
        <v>397</v>
      </c>
      <c r="D227" s="18">
        <v>0.21745426461360237</v>
      </c>
      <c r="E227" s="16">
        <v>-0.6626320707303371</v>
      </c>
      <c r="L227" s="20"/>
    </row>
    <row r="228" spans="1:12" ht="13.5">
      <c r="A228" s="19">
        <v>255</v>
      </c>
      <c r="B228" s="19" t="s">
        <v>398</v>
      </c>
      <c r="D228" s="18">
        <v>0.1302375359530358</v>
      </c>
      <c r="E228" s="17">
        <v>-0.885263829071296</v>
      </c>
      <c r="F228" s="20"/>
      <c r="L228" s="20"/>
    </row>
    <row r="229" spans="1:12" ht="13.5">
      <c r="A229" s="19">
        <v>63</v>
      </c>
      <c r="B229" s="19" t="s">
        <v>399</v>
      </c>
      <c r="C229" s="20"/>
      <c r="D229" s="18">
        <v>0.11</v>
      </c>
      <c r="E229" s="17">
        <v>-0.958607314841775</v>
      </c>
      <c r="I229" s="20"/>
      <c r="L229" s="20"/>
    </row>
    <row r="230" spans="1:12" ht="13.5">
      <c r="A230" s="19">
        <v>847</v>
      </c>
      <c r="B230" s="19" t="s">
        <v>400</v>
      </c>
      <c r="D230" s="18">
        <v>0.09</v>
      </c>
      <c r="E230" s="17">
        <v>-1.0457574905606752</v>
      </c>
      <c r="F230" s="20"/>
      <c r="L230" s="20"/>
    </row>
    <row r="232" spans="1:6" ht="13.5">
      <c r="A232" s="19" t="s">
        <v>250</v>
      </c>
      <c r="B232" s="20" t="s">
        <v>401</v>
      </c>
      <c r="C232" s="20"/>
      <c r="F232" s="20"/>
    </row>
    <row r="233" ht="13.5">
      <c r="A233" s="19" t="s">
        <v>251</v>
      </c>
    </row>
    <row r="234" ht="13.5">
      <c r="A234" s="19" t="s">
        <v>252</v>
      </c>
    </row>
    <row r="235" ht="13.5">
      <c r="A235" s="19" t="s">
        <v>253</v>
      </c>
    </row>
    <row r="236" ht="13.5">
      <c r="A236" s="19" t="s">
        <v>254</v>
      </c>
    </row>
    <row r="237" ht="13.5">
      <c r="A237" s="19" t="s">
        <v>255</v>
      </c>
    </row>
    <row r="238" ht="13.5">
      <c r="A238" s="19" t="s">
        <v>256</v>
      </c>
    </row>
    <row r="239" ht="13.5">
      <c r="A239" s="19" t="s">
        <v>151</v>
      </c>
    </row>
    <row r="240" ht="13.5">
      <c r="A240" s="19" t="s">
        <v>152</v>
      </c>
    </row>
    <row r="241" ht="13.5">
      <c r="A241" s="19" t="s">
        <v>257</v>
      </c>
    </row>
    <row r="242" ht="13.5">
      <c r="A242" s="19" t="s">
        <v>258</v>
      </c>
    </row>
    <row r="243" s="17" customFormat="1" ht="13.5">
      <c r="D243" s="18"/>
    </row>
    <row r="244" spans="4:6" s="17" customFormat="1" ht="13.5">
      <c r="D244" s="18"/>
      <c r="E244" s="17">
        <v>-1.0457574905606752</v>
      </c>
      <c r="F244" s="18"/>
    </row>
    <row r="245" spans="4:5" s="17" customFormat="1" ht="13.5">
      <c r="D245" s="18"/>
      <c r="E245" s="17">
        <v>0.7944880466591696</v>
      </c>
    </row>
    <row r="246" spans="4:5" s="17" customFormat="1" ht="13.5">
      <c r="D246" s="18"/>
      <c r="E246" s="17">
        <f>E245</f>
        <v>0.7944880466591696</v>
      </c>
    </row>
    <row r="247" spans="4:5" s="17" customFormat="1" ht="13.5">
      <c r="D247" s="18"/>
      <c r="E247" s="17">
        <v>0.6020599913279624</v>
      </c>
    </row>
    <row r="248" spans="4:5" s="17" customFormat="1" ht="13.5">
      <c r="D248" s="18"/>
      <c r="E248" s="17">
        <f>E247</f>
        <v>0.6020599913279624</v>
      </c>
    </row>
    <row r="249" spans="4:5" s="17" customFormat="1" ht="13.5">
      <c r="D249" s="18"/>
      <c r="E249" s="17">
        <f>E248</f>
        <v>0.6020599913279624</v>
      </c>
    </row>
    <row r="250" spans="4:5" s="17" customFormat="1" ht="13.5">
      <c r="D250" s="18"/>
      <c r="E250" s="17">
        <v>-0.6626320707303371</v>
      </c>
    </row>
    <row r="251" spans="4:5" s="17" customFormat="1" ht="13.5">
      <c r="D251" s="18"/>
      <c r="E251" s="17">
        <f>E250</f>
        <v>-0.6626320707303371</v>
      </c>
    </row>
    <row r="252" spans="4:5" s="17" customFormat="1" ht="13.5">
      <c r="D252" s="18"/>
      <c r="E252" s="17">
        <f>E251</f>
        <v>-0.6626320707303371</v>
      </c>
    </row>
    <row r="253" s="17" customFormat="1" ht="13.5">
      <c r="D253" s="18"/>
    </row>
    <row r="309" ht="13.5">
      <c r="A309" s="17"/>
    </row>
    <row r="310" ht="13.5">
      <c r="A310" s="17"/>
    </row>
    <row r="311" ht="13.5">
      <c r="A311" s="17"/>
    </row>
    <row r="312" ht="13.5">
      <c r="A312" s="17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E342"/>
  <sheetViews>
    <sheetView workbookViewId="0" topLeftCell="A1">
      <selection activeCell="K13" sqref="K13"/>
    </sheetView>
  </sheetViews>
  <sheetFormatPr defaultColWidth="8.796875" defaultRowHeight="14.25"/>
  <cols>
    <col min="1" max="1" width="9" style="19" customWidth="1"/>
    <col min="2" max="2" width="20.59765625" style="19" customWidth="1"/>
    <col min="3" max="3" width="8.59765625" style="19" customWidth="1"/>
    <col min="4" max="4" width="10.59765625" style="22" customWidth="1"/>
    <col min="5" max="5" width="9.19921875" style="17" customWidth="1"/>
    <col min="6" max="16384" width="9" style="19" customWidth="1"/>
  </cols>
  <sheetData>
    <row r="1" spans="1:5" ht="13.5">
      <c r="A1" s="19" t="s">
        <v>402</v>
      </c>
      <c r="B1" s="19" t="s">
        <v>260</v>
      </c>
      <c r="C1" s="19" t="s">
        <v>261</v>
      </c>
      <c r="D1" s="21" t="s">
        <v>403</v>
      </c>
      <c r="E1" s="16" t="s">
        <v>404</v>
      </c>
    </row>
    <row r="2" spans="1:5" ht="13.5">
      <c r="A2" s="19">
        <v>68</v>
      </c>
      <c r="B2" s="19" t="s">
        <v>209</v>
      </c>
      <c r="C2" s="20"/>
      <c r="D2" s="21">
        <v>6502.2</v>
      </c>
      <c r="E2" s="17">
        <f aca="true" t="shared" si="0" ref="E2:E65">LOG(D2)</f>
        <v>3.813060323751392</v>
      </c>
    </row>
    <row r="3" spans="1:5" ht="13.5">
      <c r="A3" s="19">
        <v>61</v>
      </c>
      <c r="B3" s="19" t="s">
        <v>169</v>
      </c>
      <c r="D3" s="21">
        <v>5244.1</v>
      </c>
      <c r="E3" s="16">
        <f t="shared" si="0"/>
        <v>3.719670964679776</v>
      </c>
    </row>
    <row r="4" spans="1:5" ht="13.5">
      <c r="A4" s="19">
        <v>1</v>
      </c>
      <c r="B4" s="19" t="s">
        <v>338</v>
      </c>
      <c r="D4" s="21">
        <v>3402.9</v>
      </c>
      <c r="E4" s="16">
        <f t="shared" si="0"/>
        <v>3.5318491868018604</v>
      </c>
    </row>
    <row r="5" spans="1:5" ht="13.5">
      <c r="A5" s="19">
        <v>53</v>
      </c>
      <c r="B5" s="19" t="s">
        <v>375</v>
      </c>
      <c r="D5" s="21">
        <v>3230</v>
      </c>
      <c r="E5" s="16">
        <f t="shared" si="0"/>
        <v>3.509202522331103</v>
      </c>
    </row>
    <row r="6" spans="1:5" ht="13.5">
      <c r="A6" s="19">
        <v>54</v>
      </c>
      <c r="B6" s="19" t="s">
        <v>396</v>
      </c>
      <c r="D6" s="21">
        <v>3040</v>
      </c>
      <c r="E6" s="16">
        <f t="shared" si="0"/>
        <v>3.482873583608754</v>
      </c>
    </row>
    <row r="7" spans="1:5" ht="13.5">
      <c r="A7" s="19">
        <v>66</v>
      </c>
      <c r="B7" s="19" t="s">
        <v>238</v>
      </c>
      <c r="D7" s="21">
        <v>2572.6</v>
      </c>
      <c r="E7" s="16">
        <f t="shared" si="0"/>
        <v>3.4103722653019544</v>
      </c>
    </row>
    <row r="8" spans="1:5" ht="13.5">
      <c r="A8" s="19">
        <v>121</v>
      </c>
      <c r="B8" s="19" t="s">
        <v>224</v>
      </c>
      <c r="D8" s="21">
        <v>2466.7</v>
      </c>
      <c r="E8" s="16">
        <f t="shared" si="0"/>
        <v>3.3921163338160096</v>
      </c>
    </row>
    <row r="9" spans="1:5" ht="13.5">
      <c r="A9" s="19">
        <v>85</v>
      </c>
      <c r="B9" s="19" t="s">
        <v>241</v>
      </c>
      <c r="D9" s="21">
        <v>2372.6</v>
      </c>
      <c r="E9" s="16">
        <f t="shared" si="0"/>
        <v>3.3752245260657996</v>
      </c>
    </row>
    <row r="10" spans="1:5" ht="13.5">
      <c r="A10" s="19">
        <v>95</v>
      </c>
      <c r="B10" s="19" t="s">
        <v>240</v>
      </c>
      <c r="D10" s="21">
        <v>2232</v>
      </c>
      <c r="E10" s="16">
        <f t="shared" si="0"/>
        <v>3.348694190265541</v>
      </c>
    </row>
    <row r="11" spans="1:5" ht="13.5">
      <c r="A11" s="19">
        <v>224</v>
      </c>
      <c r="B11" s="19" t="s">
        <v>220</v>
      </c>
      <c r="D11" s="21">
        <v>1664.4</v>
      </c>
      <c r="E11" s="16">
        <f t="shared" si="0"/>
        <v>3.22125770712091</v>
      </c>
    </row>
    <row r="12" spans="1:5" ht="13.5">
      <c r="A12" s="19">
        <v>413</v>
      </c>
      <c r="B12" s="19" t="s">
        <v>218</v>
      </c>
      <c r="D12" s="21">
        <v>1481</v>
      </c>
      <c r="E12" s="16">
        <f t="shared" si="0"/>
        <v>3.1705550585212086</v>
      </c>
    </row>
    <row r="13" spans="1:5" ht="13.5">
      <c r="A13" s="19">
        <v>414</v>
      </c>
      <c r="B13" s="19" t="s">
        <v>350</v>
      </c>
      <c r="D13" s="21">
        <v>1457.2</v>
      </c>
      <c r="E13" s="16">
        <f t="shared" si="0"/>
        <v>3.1635191625698784</v>
      </c>
    </row>
    <row r="14" spans="1:5" ht="13.5">
      <c r="A14" s="19">
        <v>638</v>
      </c>
      <c r="B14" s="19" t="s">
        <v>213</v>
      </c>
      <c r="D14" s="21">
        <v>1399.1</v>
      </c>
      <c r="E14" s="16">
        <f t="shared" si="0"/>
        <v>3.1458487565905435</v>
      </c>
    </row>
    <row r="15" spans="1:5" ht="13.5">
      <c r="A15" s="19">
        <v>278</v>
      </c>
      <c r="B15" s="19" t="s">
        <v>219</v>
      </c>
      <c r="D15" s="21">
        <v>1399.1</v>
      </c>
      <c r="E15" s="16">
        <f t="shared" si="0"/>
        <v>3.1458487565905435</v>
      </c>
    </row>
    <row r="16" spans="1:5" ht="13.5">
      <c r="A16" s="19">
        <v>231</v>
      </c>
      <c r="B16" s="19" t="s">
        <v>193</v>
      </c>
      <c r="D16" s="21">
        <v>1301.6</v>
      </c>
      <c r="E16" s="16">
        <f t="shared" si="0"/>
        <v>3.1144775399288025</v>
      </c>
    </row>
    <row r="17" spans="1:5" ht="13.5">
      <c r="A17" s="19">
        <v>199</v>
      </c>
      <c r="B17" s="19" t="s">
        <v>172</v>
      </c>
      <c r="D17" s="21">
        <v>1122.6</v>
      </c>
      <c r="E17" s="16">
        <f t="shared" si="0"/>
        <v>3.0502250378836537</v>
      </c>
    </row>
    <row r="18" spans="1:5" ht="13.5">
      <c r="A18" s="19">
        <v>378</v>
      </c>
      <c r="B18" s="19" t="s">
        <v>168</v>
      </c>
      <c r="D18" s="21">
        <v>1080</v>
      </c>
      <c r="E18" s="16">
        <f t="shared" si="0"/>
        <v>3.03342375548695</v>
      </c>
    </row>
    <row r="19" spans="1:5" ht="13.5">
      <c r="A19" s="19">
        <v>116</v>
      </c>
      <c r="B19" s="19" t="s">
        <v>199</v>
      </c>
      <c r="D19" s="21">
        <v>1050</v>
      </c>
      <c r="E19" s="16">
        <f t="shared" si="0"/>
        <v>3.0211892990699383</v>
      </c>
    </row>
    <row r="20" spans="1:5" ht="13.5">
      <c r="A20" s="19">
        <v>71</v>
      </c>
      <c r="B20" s="19" t="s">
        <v>244</v>
      </c>
      <c r="D20" s="21">
        <v>1012</v>
      </c>
      <c r="E20" s="16">
        <f t="shared" si="0"/>
        <v>3.0051805125037805</v>
      </c>
    </row>
    <row r="21" spans="1:5" ht="13.5">
      <c r="A21" s="19">
        <v>262</v>
      </c>
      <c r="B21" s="19" t="s">
        <v>201</v>
      </c>
      <c r="D21" s="21">
        <v>937</v>
      </c>
      <c r="E21" s="16">
        <f t="shared" si="0"/>
        <v>2.971739590887778</v>
      </c>
    </row>
    <row r="22" spans="1:5" ht="13.5">
      <c r="A22" s="19">
        <v>79</v>
      </c>
      <c r="B22" s="19" t="s">
        <v>242</v>
      </c>
      <c r="D22" s="21">
        <v>906</v>
      </c>
      <c r="E22" s="16">
        <f t="shared" si="0"/>
        <v>2.957128197676813</v>
      </c>
    </row>
    <row r="23" spans="1:5" ht="13.5">
      <c r="A23" s="19">
        <v>102</v>
      </c>
      <c r="B23" s="19" t="s">
        <v>249</v>
      </c>
      <c r="D23" s="21">
        <v>892.5</v>
      </c>
      <c r="E23" s="16">
        <f t="shared" si="0"/>
        <v>2.9506082247842307</v>
      </c>
    </row>
    <row r="24" spans="1:5" ht="13.5">
      <c r="A24" s="19">
        <v>332</v>
      </c>
      <c r="B24" s="19" t="s">
        <v>163</v>
      </c>
      <c r="C24" s="19">
        <v>1130</v>
      </c>
      <c r="D24" s="21">
        <v>889.9</v>
      </c>
      <c r="E24" s="16">
        <f t="shared" si="0"/>
        <v>2.949341206770497</v>
      </c>
    </row>
    <row r="25" spans="1:5" ht="13.5">
      <c r="A25" s="19">
        <v>553</v>
      </c>
      <c r="B25" s="19" t="s">
        <v>189</v>
      </c>
      <c r="D25" s="21">
        <v>880</v>
      </c>
      <c r="E25" s="16">
        <f t="shared" si="0"/>
        <v>2.9444826721501687</v>
      </c>
    </row>
    <row r="26" spans="1:5" ht="13.5">
      <c r="A26" s="19">
        <v>573</v>
      </c>
      <c r="B26" s="19" t="s">
        <v>363</v>
      </c>
      <c r="D26" s="21">
        <v>864.7</v>
      </c>
      <c r="E26" s="16">
        <f t="shared" si="0"/>
        <v>2.9368654589756225</v>
      </c>
    </row>
    <row r="27" spans="1:5" ht="13.5">
      <c r="A27" s="19">
        <v>56</v>
      </c>
      <c r="B27" s="19" t="s">
        <v>384</v>
      </c>
      <c r="D27" s="21">
        <v>750</v>
      </c>
      <c r="E27" s="16">
        <f t="shared" si="0"/>
        <v>2.8750612633917</v>
      </c>
    </row>
    <row r="28" spans="1:5" ht="13.5">
      <c r="A28" s="19">
        <v>706</v>
      </c>
      <c r="B28" s="19" t="s">
        <v>178</v>
      </c>
      <c r="D28" s="21">
        <v>711.3</v>
      </c>
      <c r="E28" s="16">
        <f t="shared" si="0"/>
        <v>2.8520528086978505</v>
      </c>
    </row>
    <row r="29" spans="1:5" ht="13.5">
      <c r="A29" s="19">
        <v>222</v>
      </c>
      <c r="B29" s="19" t="s">
        <v>233</v>
      </c>
      <c r="D29" s="21">
        <v>676.4</v>
      </c>
      <c r="E29" s="16">
        <f t="shared" si="0"/>
        <v>2.830203598925704</v>
      </c>
    </row>
    <row r="30" spans="1:5" ht="13.5">
      <c r="A30" s="19">
        <v>120</v>
      </c>
      <c r="B30" s="19" t="s">
        <v>364</v>
      </c>
      <c r="D30" s="21">
        <v>637</v>
      </c>
      <c r="E30" s="16">
        <f t="shared" si="0"/>
        <v>2.8041394323353503</v>
      </c>
    </row>
    <row r="31" spans="1:5" ht="13.5">
      <c r="A31" s="19">
        <v>397</v>
      </c>
      <c r="B31" s="19" t="s">
        <v>345</v>
      </c>
      <c r="D31" s="21">
        <v>635.6</v>
      </c>
      <c r="E31" s="16">
        <f t="shared" si="0"/>
        <v>2.803183888535342</v>
      </c>
    </row>
    <row r="32" spans="1:5" ht="13.5">
      <c r="A32" s="19">
        <v>62</v>
      </c>
      <c r="B32" s="19" t="s">
        <v>245</v>
      </c>
      <c r="D32" s="21">
        <v>605</v>
      </c>
      <c r="E32" s="16">
        <f t="shared" si="0"/>
        <v>2.781755374652469</v>
      </c>
    </row>
    <row r="33" spans="1:5" ht="13.5">
      <c r="A33" s="19">
        <v>770</v>
      </c>
      <c r="B33" s="19" t="s">
        <v>179</v>
      </c>
      <c r="D33" s="21">
        <v>595.3</v>
      </c>
      <c r="E33" s="16">
        <f t="shared" si="0"/>
        <v>2.774735882551753</v>
      </c>
    </row>
    <row r="34" spans="1:5" ht="13.5">
      <c r="A34" s="19">
        <v>70</v>
      </c>
      <c r="B34" s="19" t="s">
        <v>243</v>
      </c>
      <c r="D34" s="21">
        <v>581.3</v>
      </c>
      <c r="E34" s="16">
        <f t="shared" si="0"/>
        <v>2.764400322956388</v>
      </c>
    </row>
    <row r="35" spans="1:5" ht="13.5">
      <c r="A35" s="19">
        <v>358</v>
      </c>
      <c r="B35" s="19" t="s">
        <v>302</v>
      </c>
      <c r="D35" s="21">
        <v>545</v>
      </c>
      <c r="E35" s="16">
        <f t="shared" si="0"/>
        <v>2.7363965022766426</v>
      </c>
    </row>
    <row r="36" spans="1:5" ht="13.5">
      <c r="A36" s="19">
        <v>212</v>
      </c>
      <c r="B36" s="19" t="s">
        <v>324</v>
      </c>
      <c r="D36" s="21">
        <v>543.1</v>
      </c>
      <c r="E36" s="16">
        <f t="shared" si="0"/>
        <v>2.7348798027926278</v>
      </c>
    </row>
    <row r="37" spans="1:5" ht="13.5">
      <c r="A37" s="19">
        <v>187</v>
      </c>
      <c r="B37" s="19" t="s">
        <v>381</v>
      </c>
      <c r="D37" s="21">
        <v>531.5</v>
      </c>
      <c r="E37" s="16">
        <f t="shared" si="0"/>
        <v>2.7255032688593155</v>
      </c>
    </row>
    <row r="38" spans="1:5" ht="13.5">
      <c r="A38" s="19">
        <v>633</v>
      </c>
      <c r="B38" s="19" t="s">
        <v>202</v>
      </c>
      <c r="D38" s="21">
        <v>528</v>
      </c>
      <c r="E38" s="16">
        <f t="shared" si="0"/>
        <v>2.722633922533812</v>
      </c>
    </row>
    <row r="39" spans="1:5" ht="13.5">
      <c r="A39" s="19">
        <v>668</v>
      </c>
      <c r="B39" s="19" t="s">
        <v>190</v>
      </c>
      <c r="D39" s="21">
        <v>526</v>
      </c>
      <c r="E39" s="16">
        <f t="shared" si="0"/>
        <v>2.7209857441537393</v>
      </c>
    </row>
    <row r="40" spans="1:5" ht="13.5">
      <c r="A40" s="19">
        <v>359</v>
      </c>
      <c r="B40" s="19" t="s">
        <v>158</v>
      </c>
      <c r="D40" s="21">
        <v>510</v>
      </c>
      <c r="E40" s="16">
        <f t="shared" si="0"/>
        <v>2.7075701760979363</v>
      </c>
    </row>
    <row r="41" spans="1:5" ht="13.5">
      <c r="A41" s="19">
        <v>622</v>
      </c>
      <c r="B41" s="19" t="s">
        <v>184</v>
      </c>
      <c r="D41" s="21">
        <v>503.8</v>
      </c>
      <c r="E41" s="16">
        <f t="shared" si="0"/>
        <v>2.702258163162094</v>
      </c>
    </row>
    <row r="42" spans="1:5" ht="13.5">
      <c r="A42" s="19">
        <v>542</v>
      </c>
      <c r="B42" s="19" t="s">
        <v>289</v>
      </c>
      <c r="D42" s="21">
        <v>500</v>
      </c>
      <c r="E42" s="16">
        <f t="shared" si="0"/>
        <v>2.6989700043360187</v>
      </c>
    </row>
    <row r="43" spans="1:5" ht="13.5">
      <c r="A43" s="19">
        <v>826</v>
      </c>
      <c r="B43" s="19" t="s">
        <v>214</v>
      </c>
      <c r="D43" s="21">
        <v>477.4</v>
      </c>
      <c r="E43" s="16">
        <f t="shared" si="0"/>
        <v>2.6788824146707357</v>
      </c>
    </row>
    <row r="44" spans="1:5" ht="13.5">
      <c r="A44" s="19">
        <v>708</v>
      </c>
      <c r="B44" s="19" t="s">
        <v>208</v>
      </c>
      <c r="D44" s="21">
        <v>465.8</v>
      </c>
      <c r="E44" s="16">
        <f t="shared" si="0"/>
        <v>2.668199484198662</v>
      </c>
    </row>
    <row r="45" spans="1:5" ht="13.5">
      <c r="A45" s="19">
        <v>327</v>
      </c>
      <c r="B45" s="19" t="s">
        <v>175</v>
      </c>
      <c r="D45" s="21">
        <v>461.4</v>
      </c>
      <c r="E45" s="16">
        <f t="shared" si="0"/>
        <v>2.664077590185075</v>
      </c>
    </row>
    <row r="46" spans="1:5" ht="13.5">
      <c r="A46" s="19">
        <v>435</v>
      </c>
      <c r="B46" s="19" t="s">
        <v>347</v>
      </c>
      <c r="D46" s="21">
        <v>436.2</v>
      </c>
      <c r="E46" s="16">
        <f t="shared" si="0"/>
        <v>2.6396856612426816</v>
      </c>
    </row>
    <row r="47" spans="1:5" ht="13.5">
      <c r="A47" s="19">
        <v>97</v>
      </c>
      <c r="B47" s="19" t="s">
        <v>246</v>
      </c>
      <c r="D47" s="21">
        <v>425.8</v>
      </c>
      <c r="E47" s="16">
        <f t="shared" si="0"/>
        <v>2.629205657102304</v>
      </c>
    </row>
    <row r="48" spans="1:5" ht="13.5">
      <c r="A48" s="19">
        <v>286</v>
      </c>
      <c r="B48" s="19" t="s">
        <v>297</v>
      </c>
      <c r="D48" s="21">
        <v>412.9</v>
      </c>
      <c r="E48" s="16">
        <f t="shared" si="0"/>
        <v>2.6158448828747023</v>
      </c>
    </row>
    <row r="49" spans="1:5" ht="13.5">
      <c r="A49" s="19">
        <v>323</v>
      </c>
      <c r="B49" s="19" t="s">
        <v>194</v>
      </c>
      <c r="D49" s="21">
        <v>401.5</v>
      </c>
      <c r="E49" s="16">
        <f t="shared" si="0"/>
        <v>2.6036855496146996</v>
      </c>
    </row>
    <row r="50" spans="1:5" ht="13.5">
      <c r="A50" s="19">
        <v>273</v>
      </c>
      <c r="B50" s="19" t="s">
        <v>215</v>
      </c>
      <c r="D50" s="21">
        <v>400</v>
      </c>
      <c r="E50" s="16">
        <f t="shared" si="0"/>
        <v>2.6020599913279625</v>
      </c>
    </row>
    <row r="51" spans="1:5" ht="13.5">
      <c r="A51" s="19">
        <v>113</v>
      </c>
      <c r="B51" s="19" t="s">
        <v>229</v>
      </c>
      <c r="D51" s="21">
        <v>400</v>
      </c>
      <c r="E51" s="16">
        <f t="shared" si="0"/>
        <v>2.6020599913279625</v>
      </c>
    </row>
    <row r="52" spans="1:5" ht="13.5">
      <c r="A52" s="19">
        <v>636</v>
      </c>
      <c r="B52" s="19" t="s">
        <v>339</v>
      </c>
      <c r="D52" s="21">
        <v>397.6</v>
      </c>
      <c r="E52" s="16">
        <f t="shared" si="0"/>
        <v>2.5994463757252757</v>
      </c>
    </row>
    <row r="53" spans="1:5" ht="13.5">
      <c r="A53" s="19">
        <v>802</v>
      </c>
      <c r="B53" s="19" t="s">
        <v>176</v>
      </c>
      <c r="D53" s="21">
        <v>393.6</v>
      </c>
      <c r="E53" s="16">
        <f t="shared" si="0"/>
        <v>2.595055089759304</v>
      </c>
    </row>
    <row r="54" spans="1:5" ht="13.5">
      <c r="A54" s="19">
        <v>114</v>
      </c>
      <c r="B54" s="19" t="s">
        <v>298</v>
      </c>
      <c r="D54" s="21">
        <v>380</v>
      </c>
      <c r="E54" s="16">
        <f t="shared" si="0"/>
        <v>2.57978359661681</v>
      </c>
    </row>
    <row r="55" spans="1:5" ht="13.5">
      <c r="A55" s="19">
        <v>274</v>
      </c>
      <c r="B55" s="19" t="s">
        <v>206</v>
      </c>
      <c r="D55" s="21">
        <v>365</v>
      </c>
      <c r="E55" s="16">
        <f t="shared" si="0"/>
        <v>2.5622928644564746</v>
      </c>
    </row>
    <row r="56" spans="1:5" ht="13.5">
      <c r="A56" s="19">
        <v>428</v>
      </c>
      <c r="B56" s="19" t="s">
        <v>174</v>
      </c>
      <c r="D56" s="21">
        <v>360.7</v>
      </c>
      <c r="E56" s="16">
        <f t="shared" si="0"/>
        <v>2.5571461423183632</v>
      </c>
    </row>
    <row r="57" spans="1:5" ht="13.5">
      <c r="A57" s="19">
        <v>161</v>
      </c>
      <c r="B57" s="19" t="s">
        <v>171</v>
      </c>
      <c r="D57" s="21">
        <v>337.3</v>
      </c>
      <c r="E57" s="16">
        <f t="shared" si="0"/>
        <v>2.5280163411892014</v>
      </c>
    </row>
    <row r="58" spans="1:5" ht="13.5">
      <c r="A58" s="19">
        <v>220</v>
      </c>
      <c r="B58" s="19" t="s">
        <v>183</v>
      </c>
      <c r="D58" s="21">
        <v>333.1</v>
      </c>
      <c r="E58" s="16">
        <f t="shared" si="0"/>
        <v>2.522574632691177</v>
      </c>
    </row>
    <row r="59" spans="1:5" ht="13.5">
      <c r="A59" s="19">
        <v>533</v>
      </c>
      <c r="B59" s="19" t="s">
        <v>188</v>
      </c>
      <c r="C59" s="19">
        <v>250</v>
      </c>
      <c r="D59" s="21">
        <v>321.6</v>
      </c>
      <c r="E59" s="16">
        <f t="shared" si="0"/>
        <v>2.5073160400764136</v>
      </c>
    </row>
    <row r="60" spans="1:5" ht="13.5">
      <c r="A60" s="19">
        <v>308</v>
      </c>
      <c r="B60" s="19" t="s">
        <v>351</v>
      </c>
      <c r="D60" s="21">
        <v>315.8</v>
      </c>
      <c r="E60" s="16">
        <f t="shared" si="0"/>
        <v>2.4994121256722757</v>
      </c>
    </row>
    <row r="61" spans="1:5" ht="13.5">
      <c r="A61" s="19">
        <v>606</v>
      </c>
      <c r="B61" s="19" t="s">
        <v>287</v>
      </c>
      <c r="D61" s="21">
        <v>301.59</v>
      </c>
      <c r="E61" s="16">
        <f t="shared" si="0"/>
        <v>2.4794169372745962</v>
      </c>
    </row>
    <row r="62" spans="1:5" ht="13.5">
      <c r="A62" s="19">
        <v>257</v>
      </c>
      <c r="B62" s="19" t="s">
        <v>225</v>
      </c>
      <c r="D62" s="21">
        <v>301</v>
      </c>
      <c r="E62" s="16">
        <f t="shared" si="0"/>
        <v>2.4785664955938436</v>
      </c>
    </row>
    <row r="63" spans="1:5" ht="13.5">
      <c r="A63" s="19">
        <v>415</v>
      </c>
      <c r="B63" s="19" t="s">
        <v>157</v>
      </c>
      <c r="D63" s="21">
        <v>300</v>
      </c>
      <c r="E63" s="16">
        <f t="shared" si="0"/>
        <v>2.4771212547196626</v>
      </c>
    </row>
    <row r="64" spans="1:5" ht="13.5">
      <c r="A64" s="19">
        <v>272</v>
      </c>
      <c r="B64" s="19" t="s">
        <v>187</v>
      </c>
      <c r="D64" s="21">
        <v>280</v>
      </c>
      <c r="E64" s="16">
        <f t="shared" si="0"/>
        <v>2.4471580313422194</v>
      </c>
    </row>
    <row r="65" spans="1:5" ht="13.5">
      <c r="A65" s="19">
        <v>324</v>
      </c>
      <c r="B65" s="19" t="s">
        <v>337</v>
      </c>
      <c r="D65" s="21">
        <v>279</v>
      </c>
      <c r="E65" s="16">
        <f t="shared" si="0"/>
        <v>2.4456042032735974</v>
      </c>
    </row>
    <row r="66" spans="1:5" ht="13.5">
      <c r="A66" s="19">
        <v>279</v>
      </c>
      <c r="B66" s="19" t="s">
        <v>306</v>
      </c>
      <c r="D66" s="21">
        <v>272</v>
      </c>
      <c r="E66" s="16">
        <f aca="true" t="shared" si="1" ref="E66:E129">LOG(D66)</f>
        <v>2.4345689040341987</v>
      </c>
    </row>
    <row r="67" spans="1:5" ht="13.5">
      <c r="A67" s="19">
        <v>2</v>
      </c>
      <c r="B67" s="19" t="s">
        <v>308</v>
      </c>
      <c r="D67" s="21">
        <v>269.3</v>
      </c>
      <c r="E67" s="16">
        <f t="shared" si="1"/>
        <v>2.4302363534115106</v>
      </c>
    </row>
    <row r="68" spans="1:5" ht="13.5">
      <c r="A68" s="19">
        <v>811</v>
      </c>
      <c r="B68" s="19" t="s">
        <v>160</v>
      </c>
      <c r="D68" s="21">
        <v>260.7</v>
      </c>
      <c r="E68" s="16">
        <f t="shared" si="1"/>
        <v>2.416141031168329</v>
      </c>
    </row>
    <row r="69" spans="1:5" ht="13.5">
      <c r="A69" s="19">
        <v>277</v>
      </c>
      <c r="B69" s="19" t="s">
        <v>200</v>
      </c>
      <c r="D69" s="21">
        <v>257</v>
      </c>
      <c r="E69" s="16">
        <f t="shared" si="1"/>
        <v>2.4099331233312946</v>
      </c>
    </row>
    <row r="70" spans="1:5" ht="13.5">
      <c r="A70" s="19">
        <v>333</v>
      </c>
      <c r="B70" s="19" t="s">
        <v>180</v>
      </c>
      <c r="D70" s="21">
        <v>250</v>
      </c>
      <c r="E70" s="16">
        <f t="shared" si="1"/>
        <v>2.3979400086720375</v>
      </c>
    </row>
    <row r="71" spans="1:5" ht="13.5">
      <c r="A71" s="19">
        <v>724</v>
      </c>
      <c r="B71" s="19" t="s">
        <v>296</v>
      </c>
      <c r="D71" s="21">
        <v>235.6</v>
      </c>
      <c r="E71" s="16">
        <f t="shared" si="1"/>
        <v>2.372175286115064</v>
      </c>
    </row>
    <row r="72" spans="1:5" ht="13.5">
      <c r="A72" s="19">
        <v>135</v>
      </c>
      <c r="B72" s="19" t="s">
        <v>203</v>
      </c>
      <c r="C72" s="19">
        <v>285</v>
      </c>
      <c r="D72" s="21">
        <v>231.9</v>
      </c>
      <c r="E72" s="16">
        <f t="shared" si="1"/>
        <v>2.3653007486379876</v>
      </c>
    </row>
    <row r="73" spans="1:5" ht="13.5">
      <c r="A73" s="19">
        <v>644</v>
      </c>
      <c r="B73" s="19" t="s">
        <v>182</v>
      </c>
      <c r="D73" s="21">
        <v>227.4</v>
      </c>
      <c r="E73" s="16">
        <f t="shared" si="1"/>
        <v>2.356790460351716</v>
      </c>
    </row>
    <row r="74" spans="1:5" ht="13.5">
      <c r="A74" s="19">
        <v>564</v>
      </c>
      <c r="B74" s="19" t="s">
        <v>340</v>
      </c>
      <c r="D74" s="21">
        <v>226.7</v>
      </c>
      <c r="E74" s="16">
        <f t="shared" si="1"/>
        <v>2.3554515201265174</v>
      </c>
    </row>
    <row r="75" spans="1:5" ht="13.5">
      <c r="A75" s="19">
        <v>34</v>
      </c>
      <c r="B75" s="19" t="s">
        <v>390</v>
      </c>
      <c r="D75" s="21">
        <v>220</v>
      </c>
      <c r="E75" s="16">
        <f t="shared" si="1"/>
        <v>2.342422680822206</v>
      </c>
    </row>
    <row r="76" spans="1:5" ht="13.5">
      <c r="A76" s="19">
        <v>223</v>
      </c>
      <c r="B76" s="19" t="s">
        <v>359</v>
      </c>
      <c r="D76" s="21">
        <v>215.4</v>
      </c>
      <c r="E76" s="16">
        <f t="shared" si="1"/>
        <v>2.3332456989619628</v>
      </c>
    </row>
    <row r="77" spans="1:5" ht="13.5">
      <c r="A77" s="19">
        <v>769</v>
      </c>
      <c r="B77" s="19" t="s">
        <v>280</v>
      </c>
      <c r="D77" s="21">
        <v>209.8</v>
      </c>
      <c r="E77" s="16">
        <f t="shared" si="1"/>
        <v>2.3218054838575393</v>
      </c>
    </row>
    <row r="78" spans="1:5" ht="13.5">
      <c r="A78" s="19">
        <v>782</v>
      </c>
      <c r="B78" s="19" t="s">
        <v>195</v>
      </c>
      <c r="C78" s="19" t="s">
        <v>305</v>
      </c>
      <c r="D78" s="21">
        <v>205.6</v>
      </c>
      <c r="E78" s="16">
        <f t="shared" si="1"/>
        <v>2.313023110323238</v>
      </c>
    </row>
    <row r="79" spans="1:5" ht="13.5">
      <c r="A79" s="19">
        <v>123</v>
      </c>
      <c r="B79" s="19" t="s">
        <v>196</v>
      </c>
      <c r="D79" s="21">
        <v>205.2</v>
      </c>
      <c r="E79" s="16">
        <f t="shared" si="1"/>
        <v>2.3121773564397787</v>
      </c>
    </row>
    <row r="80" spans="1:5" ht="13.5">
      <c r="A80" s="19">
        <v>52</v>
      </c>
      <c r="B80" s="19" t="s">
        <v>314</v>
      </c>
      <c r="D80" s="21">
        <v>203</v>
      </c>
      <c r="E80" s="16">
        <f t="shared" si="1"/>
        <v>2.307496037913213</v>
      </c>
    </row>
    <row r="81" spans="1:5" ht="13.5">
      <c r="A81" s="19">
        <v>814</v>
      </c>
      <c r="B81" s="19" t="s">
        <v>318</v>
      </c>
      <c r="D81" s="21">
        <v>202.8</v>
      </c>
      <c r="E81" s="16">
        <f t="shared" si="1"/>
        <v>2.3070679506612985</v>
      </c>
    </row>
    <row r="82" spans="1:5" ht="13.5">
      <c r="A82" s="19">
        <v>221</v>
      </c>
      <c r="B82" s="19" t="s">
        <v>166</v>
      </c>
      <c r="D82" s="21">
        <v>200.9</v>
      </c>
      <c r="E82" s="16">
        <f t="shared" si="1"/>
        <v>2.3029799367482493</v>
      </c>
    </row>
    <row r="83" spans="1:5" ht="13.5">
      <c r="A83" s="19">
        <v>251</v>
      </c>
      <c r="B83" s="19" t="s">
        <v>294</v>
      </c>
      <c r="D83" s="21">
        <v>200.1</v>
      </c>
      <c r="E83" s="16">
        <f t="shared" si="1"/>
        <v>2.3012470886362113</v>
      </c>
    </row>
    <row r="84" spans="1:5" ht="13.5">
      <c r="A84" s="19">
        <v>141</v>
      </c>
      <c r="B84" s="19" t="s">
        <v>231</v>
      </c>
      <c r="D84" s="21">
        <v>199</v>
      </c>
      <c r="E84" s="16">
        <f t="shared" si="1"/>
        <v>2.298853076409707</v>
      </c>
    </row>
    <row r="85" spans="1:5" ht="13.5">
      <c r="A85" s="19">
        <v>410</v>
      </c>
      <c r="B85" s="19" t="s">
        <v>204</v>
      </c>
      <c r="D85" s="21">
        <v>197.7</v>
      </c>
      <c r="E85" s="16">
        <f t="shared" si="1"/>
        <v>2.2960066693136723</v>
      </c>
    </row>
    <row r="86" spans="1:5" ht="13.5">
      <c r="A86" s="19">
        <v>540</v>
      </c>
      <c r="B86" s="19" t="s">
        <v>307</v>
      </c>
      <c r="D86" s="21">
        <v>187.3</v>
      </c>
      <c r="E86" s="16">
        <f t="shared" si="1"/>
        <v>2.2725377773752373</v>
      </c>
    </row>
    <row r="87" spans="1:5" ht="13.5">
      <c r="A87" s="19">
        <v>111</v>
      </c>
      <c r="B87" s="19" t="s">
        <v>223</v>
      </c>
      <c r="D87" s="21">
        <v>179.1</v>
      </c>
      <c r="E87" s="16">
        <f t="shared" si="1"/>
        <v>2.2530955858490316</v>
      </c>
    </row>
    <row r="88" spans="1:5" ht="13.5">
      <c r="A88" s="19">
        <v>162</v>
      </c>
      <c r="B88" s="19" t="s">
        <v>330</v>
      </c>
      <c r="C88" s="19" t="s">
        <v>312</v>
      </c>
      <c r="D88" s="21">
        <v>175</v>
      </c>
      <c r="E88" s="16">
        <f t="shared" si="1"/>
        <v>2.2430380486862944</v>
      </c>
    </row>
    <row r="89" spans="1:5" ht="13.5">
      <c r="A89" s="19">
        <v>748</v>
      </c>
      <c r="B89" s="19" t="s">
        <v>162</v>
      </c>
      <c r="D89" s="21">
        <v>161.4</v>
      </c>
      <c r="E89" s="16">
        <f t="shared" si="1"/>
        <v>2.2079035303860515</v>
      </c>
    </row>
    <row r="90" spans="1:5" ht="13.5">
      <c r="A90" s="19">
        <v>695</v>
      </c>
      <c r="B90" s="19" t="s">
        <v>331</v>
      </c>
      <c r="D90" s="21">
        <v>156.445</v>
      </c>
      <c r="E90" s="16">
        <f t="shared" si="1"/>
        <v>2.1943616876029575</v>
      </c>
    </row>
    <row r="91" spans="1:5" ht="13.5">
      <c r="A91" s="19">
        <v>124</v>
      </c>
      <c r="B91" s="19" t="s">
        <v>391</v>
      </c>
      <c r="D91" s="21">
        <v>156.3</v>
      </c>
      <c r="E91" s="16">
        <f t="shared" si="1"/>
        <v>2.193958978019187</v>
      </c>
    </row>
    <row r="92" spans="1:5" ht="13.5">
      <c r="A92" s="19">
        <v>166</v>
      </c>
      <c r="B92" s="19" t="s">
        <v>230</v>
      </c>
      <c r="D92" s="21">
        <v>154</v>
      </c>
      <c r="E92" s="16">
        <f t="shared" si="1"/>
        <v>2.187520720836463</v>
      </c>
    </row>
    <row r="93" spans="1:5" ht="13.5">
      <c r="A93" s="19">
        <v>766</v>
      </c>
      <c r="B93" s="19" t="s">
        <v>191</v>
      </c>
      <c r="D93" s="21">
        <v>152.3</v>
      </c>
      <c r="E93" s="16">
        <f t="shared" si="1"/>
        <v>2.182699903336043</v>
      </c>
    </row>
    <row r="94" spans="1:5" ht="13.5">
      <c r="A94" s="19">
        <v>142</v>
      </c>
      <c r="B94" s="19" t="s">
        <v>226</v>
      </c>
      <c r="D94" s="21">
        <v>150.4</v>
      </c>
      <c r="E94" s="16">
        <f t="shared" si="1"/>
        <v>2.1772478362556233</v>
      </c>
    </row>
    <row r="95" spans="1:5" ht="13.5">
      <c r="A95" s="19">
        <v>850</v>
      </c>
      <c r="B95" s="19" t="s">
        <v>284</v>
      </c>
      <c r="D95" s="21">
        <v>150</v>
      </c>
      <c r="E95" s="16">
        <f t="shared" si="1"/>
        <v>2.1760912590556813</v>
      </c>
    </row>
    <row r="96" spans="1:5" ht="13.5">
      <c r="A96" s="19">
        <v>65</v>
      </c>
      <c r="B96" s="19" t="s">
        <v>210</v>
      </c>
      <c r="D96" s="21">
        <v>146.9</v>
      </c>
      <c r="E96" s="16">
        <f t="shared" si="1"/>
        <v>2.1670217957902564</v>
      </c>
    </row>
    <row r="97" spans="1:5" ht="13.5">
      <c r="A97" s="19">
        <v>362</v>
      </c>
      <c r="B97" s="19" t="s">
        <v>300</v>
      </c>
      <c r="D97" s="21">
        <v>143.9</v>
      </c>
      <c r="E97" s="16">
        <f t="shared" si="1"/>
        <v>2.158060793936605</v>
      </c>
    </row>
    <row r="98" spans="1:5" ht="13.5">
      <c r="A98" s="19">
        <v>613</v>
      </c>
      <c r="B98" s="19" t="s">
        <v>332</v>
      </c>
      <c r="D98" s="21">
        <v>139</v>
      </c>
      <c r="E98" s="16">
        <f t="shared" si="1"/>
        <v>2.143014800254095</v>
      </c>
    </row>
    <row r="99" spans="1:5" ht="13.5">
      <c r="A99" s="19">
        <v>614</v>
      </c>
      <c r="B99" s="19" t="s">
        <v>211</v>
      </c>
      <c r="D99" s="21">
        <v>139</v>
      </c>
      <c r="E99" s="16">
        <f t="shared" si="1"/>
        <v>2.143014800254095</v>
      </c>
    </row>
    <row r="100" spans="1:5" ht="13.5">
      <c r="A100" s="19">
        <v>623</v>
      </c>
      <c r="B100" s="19" t="s">
        <v>207</v>
      </c>
      <c r="D100" s="21">
        <v>134.2</v>
      </c>
      <c r="E100" s="16">
        <f t="shared" si="1"/>
        <v>2.1277525158329733</v>
      </c>
    </row>
    <row r="101" spans="1:5" ht="13.5">
      <c r="A101" s="19">
        <v>369</v>
      </c>
      <c r="B101" s="19" t="s">
        <v>155</v>
      </c>
      <c r="D101" s="21">
        <v>134.1</v>
      </c>
      <c r="E101" s="16">
        <f t="shared" si="1"/>
        <v>2.127428777851599</v>
      </c>
    </row>
    <row r="102" spans="1:5" ht="13.5">
      <c r="A102" s="19">
        <v>647</v>
      </c>
      <c r="B102" s="19" t="s">
        <v>187</v>
      </c>
      <c r="D102" s="21">
        <v>131.7</v>
      </c>
      <c r="E102" s="16">
        <f t="shared" si="1"/>
        <v>2.119585774961784</v>
      </c>
    </row>
    <row r="103" spans="1:5" ht="13.5">
      <c r="A103" s="19">
        <v>307</v>
      </c>
      <c r="B103" s="19" t="s">
        <v>198</v>
      </c>
      <c r="D103" s="21">
        <v>131</v>
      </c>
      <c r="E103" s="16">
        <f t="shared" si="1"/>
        <v>2.1172712956557644</v>
      </c>
    </row>
    <row r="104" spans="1:5" ht="13.5">
      <c r="A104" s="19">
        <v>183</v>
      </c>
      <c r="B104" s="19" t="s">
        <v>186</v>
      </c>
      <c r="D104" s="21">
        <v>129.6</v>
      </c>
      <c r="E104" s="16">
        <f t="shared" si="1"/>
        <v>2.1126050015345745</v>
      </c>
    </row>
    <row r="105" spans="1:5" ht="13.5">
      <c r="A105" s="19">
        <v>799</v>
      </c>
      <c r="B105" s="19" t="s">
        <v>232</v>
      </c>
      <c r="D105" s="21">
        <v>128.5</v>
      </c>
      <c r="E105" s="16">
        <f t="shared" si="1"/>
        <v>2.1089031276673134</v>
      </c>
    </row>
    <row r="106" spans="1:5" ht="13.5">
      <c r="A106" s="19">
        <v>219</v>
      </c>
      <c r="B106" s="19" t="s">
        <v>173</v>
      </c>
      <c r="D106" s="21">
        <v>127.6</v>
      </c>
      <c r="E106" s="16">
        <f t="shared" si="1"/>
        <v>2.1058506743851435</v>
      </c>
    </row>
    <row r="107" spans="1:5" ht="13.5">
      <c r="A107" s="19">
        <v>112</v>
      </c>
      <c r="B107" s="19" t="s">
        <v>274</v>
      </c>
      <c r="D107" s="21">
        <v>127.3</v>
      </c>
      <c r="E107" s="16">
        <f t="shared" si="1"/>
        <v>2.1048284036536553</v>
      </c>
    </row>
    <row r="108" spans="1:5" ht="13.5">
      <c r="A108" s="19">
        <v>634</v>
      </c>
      <c r="B108" s="19" t="s">
        <v>333</v>
      </c>
      <c r="D108" s="21">
        <v>124</v>
      </c>
      <c r="E108" s="16">
        <f t="shared" si="1"/>
        <v>2.093421685162235</v>
      </c>
    </row>
    <row r="109" spans="1:5" ht="13.5">
      <c r="A109" s="19">
        <v>299</v>
      </c>
      <c r="B109" s="19" t="s">
        <v>181</v>
      </c>
      <c r="D109" s="21">
        <v>120.2</v>
      </c>
      <c r="E109" s="16">
        <f t="shared" si="1"/>
        <v>2.079904467666721</v>
      </c>
    </row>
    <row r="110" spans="1:5" ht="13.5">
      <c r="A110" s="19">
        <v>73</v>
      </c>
      <c r="B110" s="19" t="s">
        <v>389</v>
      </c>
      <c r="D110" s="21">
        <v>119</v>
      </c>
      <c r="E110" s="16">
        <f t="shared" si="1"/>
        <v>2.0755469613925306</v>
      </c>
    </row>
    <row r="111" spans="1:5" ht="13.5">
      <c r="A111" s="19">
        <v>619</v>
      </c>
      <c r="B111" s="19" t="s">
        <v>165</v>
      </c>
      <c r="D111" s="21">
        <v>113.3</v>
      </c>
      <c r="E111" s="16">
        <f t="shared" si="1"/>
        <v>2.0542299098633974</v>
      </c>
    </row>
    <row r="112" spans="1:5" ht="13.5">
      <c r="A112" s="19">
        <v>367</v>
      </c>
      <c r="B112" s="19" t="s">
        <v>382</v>
      </c>
      <c r="D112" s="21">
        <v>111.7</v>
      </c>
      <c r="E112" s="16">
        <f t="shared" si="1"/>
        <v>2.048053173115609</v>
      </c>
    </row>
    <row r="113" spans="1:5" ht="13.5">
      <c r="A113" s="19">
        <v>809</v>
      </c>
      <c r="B113" s="19" t="s">
        <v>270</v>
      </c>
      <c r="D113" s="21">
        <v>110</v>
      </c>
      <c r="E113" s="16">
        <f t="shared" si="1"/>
        <v>2.041392685158225</v>
      </c>
    </row>
    <row r="114" spans="1:5" ht="13.5">
      <c r="A114" s="19">
        <v>190</v>
      </c>
      <c r="B114" s="19" t="s">
        <v>360</v>
      </c>
      <c r="D114" s="21">
        <v>110</v>
      </c>
      <c r="E114" s="16">
        <f t="shared" si="1"/>
        <v>2.041392685158225</v>
      </c>
    </row>
    <row r="115" spans="1:5" ht="13.5">
      <c r="A115" s="19">
        <v>266</v>
      </c>
      <c r="B115" s="19" t="s">
        <v>322</v>
      </c>
      <c r="D115" s="21">
        <v>109.1</v>
      </c>
      <c r="E115" s="16">
        <f t="shared" si="1"/>
        <v>2.037824750588342</v>
      </c>
    </row>
    <row r="116" spans="1:5" ht="13.5">
      <c r="A116" s="19">
        <v>458</v>
      </c>
      <c r="B116" s="19" t="s">
        <v>170</v>
      </c>
      <c r="D116" s="21">
        <v>104.2</v>
      </c>
      <c r="E116" s="16">
        <f t="shared" si="1"/>
        <v>2.0178677189635055</v>
      </c>
    </row>
    <row r="117" spans="1:5" ht="13.5">
      <c r="A117" s="19">
        <v>143</v>
      </c>
      <c r="B117" s="19" t="s">
        <v>236</v>
      </c>
      <c r="D117" s="21">
        <v>103.7</v>
      </c>
      <c r="E117" s="16">
        <f t="shared" si="1"/>
        <v>2.015778756389041</v>
      </c>
    </row>
    <row r="118" spans="1:5" ht="13.5">
      <c r="A118" s="19">
        <v>429</v>
      </c>
      <c r="B118" s="19" t="s">
        <v>169</v>
      </c>
      <c r="C118" s="19">
        <v>1500</v>
      </c>
      <c r="D118" s="21">
        <v>103.3</v>
      </c>
      <c r="E118" s="16">
        <f t="shared" si="1"/>
        <v>2.0141003215196207</v>
      </c>
    </row>
    <row r="119" spans="1:5" ht="13.5">
      <c r="A119" s="19">
        <v>459</v>
      </c>
      <c r="B119" s="19" t="s">
        <v>247</v>
      </c>
      <c r="D119" s="21">
        <v>101.7</v>
      </c>
      <c r="E119" s="16">
        <f t="shared" si="1"/>
        <v>2.0073209529227447</v>
      </c>
    </row>
    <row r="120" spans="1:5" ht="13.5">
      <c r="A120" s="19">
        <v>176</v>
      </c>
      <c r="B120" s="19" t="s">
        <v>355</v>
      </c>
      <c r="D120" s="21">
        <v>101.1</v>
      </c>
      <c r="E120" s="16">
        <f t="shared" si="1"/>
        <v>2.004751155591001</v>
      </c>
    </row>
    <row r="121" spans="1:5" ht="13.5">
      <c r="A121" s="19">
        <v>132</v>
      </c>
      <c r="B121" s="19" t="s">
        <v>222</v>
      </c>
      <c r="D121" s="21">
        <v>100.2</v>
      </c>
      <c r="E121" s="16">
        <f t="shared" si="1"/>
        <v>2.0008677215312267</v>
      </c>
    </row>
    <row r="122" spans="1:5" ht="13.5">
      <c r="A122" s="19">
        <v>365</v>
      </c>
      <c r="B122" s="19" t="s">
        <v>156</v>
      </c>
      <c r="D122" s="21">
        <v>100</v>
      </c>
      <c r="E122" s="16">
        <f t="shared" si="1"/>
        <v>2</v>
      </c>
    </row>
    <row r="123" spans="1:5" ht="13.5">
      <c r="A123" s="19">
        <v>361</v>
      </c>
      <c r="B123" s="19" t="s">
        <v>282</v>
      </c>
      <c r="D123" s="21">
        <v>100</v>
      </c>
      <c r="E123" s="16">
        <f t="shared" si="1"/>
        <v>2</v>
      </c>
    </row>
    <row r="124" spans="1:5" ht="13.5">
      <c r="A124" s="19">
        <v>400</v>
      </c>
      <c r="B124" s="19" t="s">
        <v>228</v>
      </c>
      <c r="C124" s="19">
        <v>103.95</v>
      </c>
      <c r="D124" s="21">
        <v>100</v>
      </c>
      <c r="E124" s="16">
        <f t="shared" si="1"/>
        <v>2</v>
      </c>
    </row>
    <row r="125" spans="1:5" ht="13.5">
      <c r="A125" s="19">
        <v>447</v>
      </c>
      <c r="B125" s="19" t="s">
        <v>234</v>
      </c>
      <c r="D125" s="21">
        <v>100</v>
      </c>
      <c r="E125" s="16">
        <f t="shared" si="1"/>
        <v>2</v>
      </c>
    </row>
    <row r="126" spans="1:5" ht="13.5">
      <c r="A126" s="19">
        <v>3</v>
      </c>
      <c r="B126" s="19" t="s">
        <v>392</v>
      </c>
      <c r="D126" s="21">
        <v>100</v>
      </c>
      <c r="E126" s="16">
        <f t="shared" si="1"/>
        <v>2</v>
      </c>
    </row>
    <row r="127" spans="1:5" ht="13.5">
      <c r="A127" s="19">
        <v>431</v>
      </c>
      <c r="B127" s="19" t="s">
        <v>269</v>
      </c>
      <c r="D127" s="21">
        <v>98.8</v>
      </c>
      <c r="E127" s="17">
        <f t="shared" si="1"/>
        <v>1.994756944587628</v>
      </c>
    </row>
    <row r="128" spans="1:5" ht="13.5">
      <c r="A128" s="19">
        <v>813</v>
      </c>
      <c r="B128" s="19" t="s">
        <v>356</v>
      </c>
      <c r="D128" s="21">
        <v>98.4</v>
      </c>
      <c r="E128" s="17">
        <f t="shared" si="1"/>
        <v>1.9929950984313416</v>
      </c>
    </row>
    <row r="129" spans="1:5" ht="13.5">
      <c r="A129" s="19">
        <v>841</v>
      </c>
      <c r="B129" s="19" t="s">
        <v>285</v>
      </c>
      <c r="D129" s="21">
        <v>95.6</v>
      </c>
      <c r="E129" s="17">
        <f t="shared" si="1"/>
        <v>1.9804578922761</v>
      </c>
    </row>
    <row r="130" spans="1:5" ht="13.5">
      <c r="A130" s="19">
        <v>847</v>
      </c>
      <c r="B130" s="19" t="s">
        <v>400</v>
      </c>
      <c r="D130" s="21">
        <v>90.144</v>
      </c>
      <c r="E130" s="17">
        <f aca="true" t="shared" si="2" ref="E130:E193">LOG(D130)</f>
        <v>1.9549368253056794</v>
      </c>
    </row>
    <row r="131" spans="1:5" ht="13.5">
      <c r="A131" s="19">
        <v>725</v>
      </c>
      <c r="B131" s="19" t="s">
        <v>281</v>
      </c>
      <c r="D131" s="21">
        <v>88.9</v>
      </c>
      <c r="E131" s="17">
        <f t="shared" si="2"/>
        <v>1.9489017609702137</v>
      </c>
    </row>
    <row r="132" spans="1:5" ht="13.5">
      <c r="A132" s="19">
        <v>840</v>
      </c>
      <c r="B132" s="19" t="s">
        <v>354</v>
      </c>
      <c r="D132" s="21">
        <v>87.58</v>
      </c>
      <c r="E132" s="17">
        <f t="shared" si="2"/>
        <v>1.9424049408561068</v>
      </c>
    </row>
    <row r="133" spans="1:5" ht="13.5">
      <c r="A133" s="19">
        <v>835</v>
      </c>
      <c r="B133" s="19" t="s">
        <v>264</v>
      </c>
      <c r="D133" s="21">
        <v>85.98</v>
      </c>
      <c r="E133" s="17">
        <f t="shared" si="2"/>
        <v>1.934397440780988</v>
      </c>
    </row>
    <row r="134" spans="1:5" ht="13.5">
      <c r="A134" s="19">
        <v>298</v>
      </c>
      <c r="B134" s="19" t="s">
        <v>361</v>
      </c>
      <c r="D134" s="21">
        <f>2500*4.8*0.0068</f>
        <v>81.6</v>
      </c>
      <c r="E134" s="17">
        <f t="shared" si="2"/>
        <v>1.911690158753861</v>
      </c>
    </row>
    <row r="135" spans="1:5" ht="13.5">
      <c r="A135" s="19">
        <v>481</v>
      </c>
      <c r="B135" s="19" t="s">
        <v>311</v>
      </c>
      <c r="D135" s="21">
        <v>80</v>
      </c>
      <c r="E135" s="17">
        <f t="shared" si="2"/>
        <v>1.9030899869919435</v>
      </c>
    </row>
    <row r="136" spans="1:5" ht="13.5">
      <c r="A136" s="19">
        <v>42</v>
      </c>
      <c r="B136" s="19" t="s">
        <v>395</v>
      </c>
      <c r="D136" s="21">
        <f>20/0.92*0.31+30/0.55*0.2+160/0.76*0.27</f>
        <v>74.49032660703142</v>
      </c>
      <c r="E136" s="17">
        <f t="shared" si="2"/>
        <v>1.8720998784670115</v>
      </c>
    </row>
    <row r="137" spans="1:5" ht="13.5">
      <c r="A137" s="19">
        <v>460</v>
      </c>
      <c r="B137" s="19" t="s">
        <v>164</v>
      </c>
      <c r="D137" s="21">
        <v>67.2</v>
      </c>
      <c r="E137" s="17">
        <f t="shared" si="2"/>
        <v>1.8273692730538253</v>
      </c>
    </row>
    <row r="138" spans="1:5" ht="13.5">
      <c r="A138" s="19">
        <v>599</v>
      </c>
      <c r="B138" s="19" t="s">
        <v>334</v>
      </c>
      <c r="D138" s="21">
        <v>65</v>
      </c>
      <c r="E138" s="17">
        <f t="shared" si="2"/>
        <v>1.8129133566428555</v>
      </c>
    </row>
    <row r="139" spans="1:5" ht="13.5">
      <c r="A139" s="19">
        <v>363</v>
      </c>
      <c r="B139" s="19" t="s">
        <v>362</v>
      </c>
      <c r="D139" s="21">
        <v>65</v>
      </c>
      <c r="E139" s="17">
        <f t="shared" si="2"/>
        <v>1.8129133566428555</v>
      </c>
    </row>
    <row r="140" spans="1:5" ht="13.5">
      <c r="A140" s="19">
        <v>67</v>
      </c>
      <c r="B140" s="19" t="s">
        <v>386</v>
      </c>
      <c r="D140" s="21">
        <v>62.6</v>
      </c>
      <c r="E140" s="17">
        <f t="shared" si="2"/>
        <v>1.7965743332104296</v>
      </c>
    </row>
    <row r="141" spans="1:5" ht="13.5">
      <c r="A141" s="19">
        <v>59</v>
      </c>
      <c r="B141" s="19" t="s">
        <v>388</v>
      </c>
      <c r="D141" s="21">
        <v>53</v>
      </c>
      <c r="E141" s="17">
        <f t="shared" si="2"/>
        <v>1.724275869600789</v>
      </c>
    </row>
    <row r="142" spans="1:5" ht="13.5">
      <c r="A142" s="19">
        <v>552</v>
      </c>
      <c r="B142" s="19" t="s">
        <v>299</v>
      </c>
      <c r="D142" s="21">
        <v>51.3</v>
      </c>
      <c r="E142" s="17">
        <f t="shared" si="2"/>
        <v>1.7101173651118162</v>
      </c>
    </row>
    <row r="143" spans="1:5" ht="13.5">
      <c r="A143" s="19">
        <v>548</v>
      </c>
      <c r="B143" s="19" t="s">
        <v>367</v>
      </c>
      <c r="D143" s="21">
        <v>50.6</v>
      </c>
      <c r="E143" s="17">
        <f t="shared" si="2"/>
        <v>1.7041505168397992</v>
      </c>
    </row>
    <row r="144" spans="1:5" ht="13.5">
      <c r="A144" s="19">
        <v>494</v>
      </c>
      <c r="B144" s="19" t="s">
        <v>159</v>
      </c>
      <c r="D144" s="21">
        <v>50</v>
      </c>
      <c r="E144" s="17">
        <f t="shared" si="2"/>
        <v>1.6989700043360187</v>
      </c>
    </row>
    <row r="145" spans="1:5" ht="13.5">
      <c r="A145" s="19">
        <v>360</v>
      </c>
      <c r="B145" s="19" t="s">
        <v>167</v>
      </c>
      <c r="C145" s="19" t="s">
        <v>346</v>
      </c>
      <c r="D145" s="21">
        <v>50</v>
      </c>
      <c r="E145" s="17">
        <f t="shared" si="2"/>
        <v>1.6989700043360187</v>
      </c>
    </row>
    <row r="146" spans="1:5" ht="13.5">
      <c r="A146" s="19">
        <v>559</v>
      </c>
      <c r="B146" s="19" t="s">
        <v>275</v>
      </c>
      <c r="D146" s="21">
        <v>50</v>
      </c>
      <c r="E146" s="17">
        <f t="shared" si="2"/>
        <v>1.6989700043360187</v>
      </c>
    </row>
    <row r="147" spans="1:5" ht="13.5">
      <c r="A147" s="19">
        <v>758</v>
      </c>
      <c r="B147" s="19" t="s">
        <v>185</v>
      </c>
      <c r="D147" s="21">
        <v>50</v>
      </c>
      <c r="E147" s="17">
        <f t="shared" si="2"/>
        <v>1.6989700043360187</v>
      </c>
    </row>
    <row r="148" spans="1:5" ht="13.5">
      <c r="A148" s="19">
        <v>709</v>
      </c>
      <c r="B148" s="19" t="s">
        <v>205</v>
      </c>
      <c r="D148" s="21">
        <v>50</v>
      </c>
      <c r="E148" s="17">
        <f t="shared" si="2"/>
        <v>1.6989700043360187</v>
      </c>
    </row>
    <row r="149" spans="1:5" ht="13.5">
      <c r="A149" s="19">
        <v>100</v>
      </c>
      <c r="B149" s="19" t="s">
        <v>216</v>
      </c>
      <c r="D149" s="21">
        <v>50</v>
      </c>
      <c r="E149" s="17">
        <f t="shared" si="2"/>
        <v>1.6989700043360187</v>
      </c>
    </row>
    <row r="150" spans="1:5" ht="13.5">
      <c r="A150" s="19">
        <v>92</v>
      </c>
      <c r="B150" s="19" t="s">
        <v>378</v>
      </c>
      <c r="D150" s="21">
        <v>50</v>
      </c>
      <c r="E150" s="17">
        <f t="shared" si="2"/>
        <v>1.6989700043360187</v>
      </c>
    </row>
    <row r="151" spans="1:5" ht="13.5">
      <c r="A151" s="19">
        <v>757</v>
      </c>
      <c r="B151" s="19" t="s">
        <v>279</v>
      </c>
      <c r="D151" s="21">
        <v>49</v>
      </c>
      <c r="E151" s="17">
        <f t="shared" si="2"/>
        <v>1.6901960800285136</v>
      </c>
    </row>
    <row r="152" spans="1:5" ht="13.5">
      <c r="A152" s="19">
        <v>315</v>
      </c>
      <c r="B152" s="19" t="s">
        <v>380</v>
      </c>
      <c r="D152" s="21">
        <v>41.8</v>
      </c>
      <c r="E152" s="17">
        <f t="shared" si="2"/>
        <v>1.6211762817750353</v>
      </c>
    </row>
    <row r="153" spans="1:5" ht="13.5">
      <c r="A153" s="19">
        <v>805</v>
      </c>
      <c r="B153" s="19" t="s">
        <v>352</v>
      </c>
      <c r="D153" s="21">
        <v>41</v>
      </c>
      <c r="E153" s="17">
        <f t="shared" si="2"/>
        <v>1.6127838567197355</v>
      </c>
    </row>
    <row r="154" spans="1:5" ht="13.5">
      <c r="A154" s="19">
        <v>463</v>
      </c>
      <c r="B154" s="19" t="s">
        <v>326</v>
      </c>
      <c r="D154" s="21">
        <v>35.55</v>
      </c>
      <c r="E154" s="17">
        <f t="shared" si="2"/>
        <v>1.550839605065785</v>
      </c>
    </row>
    <row r="155" spans="1:5" ht="13.5">
      <c r="A155" s="19">
        <v>843</v>
      </c>
      <c r="B155" s="19" t="s">
        <v>268</v>
      </c>
      <c r="D155" s="21">
        <f>1000*0.0348</f>
        <v>34.8</v>
      </c>
      <c r="E155" s="17">
        <f t="shared" si="2"/>
        <v>1.541579243946581</v>
      </c>
    </row>
    <row r="156" spans="1:5" ht="13.5">
      <c r="A156" s="19">
        <v>255</v>
      </c>
      <c r="B156" s="19" t="s">
        <v>398</v>
      </c>
      <c r="D156" s="21">
        <v>33.1</v>
      </c>
      <c r="E156" s="17">
        <f t="shared" si="2"/>
        <v>1.5198279937757189</v>
      </c>
    </row>
    <row r="157" spans="1:5" ht="13.5">
      <c r="A157" s="19">
        <v>328</v>
      </c>
      <c r="B157" s="19" t="s">
        <v>357</v>
      </c>
      <c r="D157" s="21">
        <v>32.94</v>
      </c>
      <c r="E157" s="17">
        <f t="shared" si="2"/>
        <v>1.5177235948337355</v>
      </c>
    </row>
    <row r="158" spans="1:5" ht="13.5">
      <c r="A158" s="19">
        <v>5</v>
      </c>
      <c r="B158" s="19" t="s">
        <v>366</v>
      </c>
      <c r="D158" s="21">
        <v>32.4</v>
      </c>
      <c r="E158" s="17">
        <f t="shared" si="2"/>
        <v>1.510545010206612</v>
      </c>
    </row>
    <row r="159" spans="1:5" ht="13.5">
      <c r="A159" s="19">
        <v>780</v>
      </c>
      <c r="B159" s="19" t="s">
        <v>217</v>
      </c>
      <c r="D159" s="21">
        <v>32.1</v>
      </c>
      <c r="E159" s="17">
        <f t="shared" si="2"/>
        <v>1.506505032404872</v>
      </c>
    </row>
    <row r="160" spans="1:5" ht="13.5">
      <c r="A160" s="19">
        <v>844</v>
      </c>
      <c r="B160" s="19" t="s">
        <v>267</v>
      </c>
      <c r="D160" s="21">
        <v>32</v>
      </c>
      <c r="E160" s="17">
        <f t="shared" si="2"/>
        <v>1.505149978319906</v>
      </c>
    </row>
    <row r="161" spans="1:5" ht="13.5">
      <c r="A161" s="19">
        <v>839</v>
      </c>
      <c r="B161" s="19" t="s">
        <v>273</v>
      </c>
      <c r="D161" s="21">
        <v>32</v>
      </c>
      <c r="E161" s="17">
        <f t="shared" si="2"/>
        <v>1.505149978319906</v>
      </c>
    </row>
    <row r="162" spans="1:5" ht="13.5">
      <c r="A162" s="19">
        <v>371</v>
      </c>
      <c r="B162" s="19" t="s">
        <v>161</v>
      </c>
      <c r="D162" s="21">
        <v>30.9</v>
      </c>
      <c r="E162" s="17">
        <f t="shared" si="2"/>
        <v>1.4899584794248346</v>
      </c>
    </row>
    <row r="163" spans="1:5" ht="13.5">
      <c r="A163" s="19">
        <v>854</v>
      </c>
      <c r="B163" s="19" t="s">
        <v>393</v>
      </c>
      <c r="D163" s="21">
        <v>30.6</v>
      </c>
      <c r="E163" s="17">
        <f t="shared" si="2"/>
        <v>1.4857214264815801</v>
      </c>
    </row>
    <row r="164" spans="1:5" ht="13.5">
      <c r="A164" s="19">
        <v>696</v>
      </c>
      <c r="B164" s="19" t="s">
        <v>319</v>
      </c>
      <c r="D164" s="21">
        <v>29.73</v>
      </c>
      <c r="E164" s="17">
        <f t="shared" si="2"/>
        <v>1.4731949092049377</v>
      </c>
    </row>
    <row r="165" spans="1:5" ht="13.5">
      <c r="A165" s="19">
        <v>851</v>
      </c>
      <c r="B165" s="19" t="s">
        <v>278</v>
      </c>
      <c r="D165" s="21">
        <f>1500*0.0189</f>
        <v>28.35</v>
      </c>
      <c r="E165" s="17">
        <f t="shared" si="2"/>
        <v>1.4525530632289254</v>
      </c>
    </row>
    <row r="166" spans="1:5" ht="13.5">
      <c r="A166" s="19">
        <v>655</v>
      </c>
      <c r="B166" s="19" t="s">
        <v>212</v>
      </c>
      <c r="D166" s="21">
        <v>28</v>
      </c>
      <c r="E166" s="17">
        <f t="shared" si="2"/>
        <v>1.4471580313422192</v>
      </c>
    </row>
    <row r="167" spans="1:5" ht="13.5">
      <c r="A167" s="19">
        <v>48</v>
      </c>
      <c r="B167" s="19" t="s">
        <v>304</v>
      </c>
      <c r="D167" s="21">
        <v>27.7</v>
      </c>
      <c r="E167" s="17">
        <f t="shared" si="2"/>
        <v>1.4424797690644486</v>
      </c>
    </row>
    <row r="168" spans="1:5" ht="13.5">
      <c r="A168" s="19">
        <v>513</v>
      </c>
      <c r="B168" s="19" t="s">
        <v>276</v>
      </c>
      <c r="D168" s="21">
        <f>1390*0.0196</f>
        <v>27.244</v>
      </c>
      <c r="E168" s="17">
        <f t="shared" si="2"/>
        <v>1.435270871610571</v>
      </c>
    </row>
    <row r="169" spans="1:5" ht="13.5">
      <c r="A169" s="19">
        <v>351</v>
      </c>
      <c r="B169" s="19" t="s">
        <v>192</v>
      </c>
      <c r="D169" s="21">
        <v>26.5</v>
      </c>
      <c r="E169" s="17">
        <f t="shared" si="2"/>
        <v>1.423245873936808</v>
      </c>
    </row>
    <row r="170" spans="1:5" ht="13.5">
      <c r="A170" s="19">
        <v>69</v>
      </c>
      <c r="B170" s="19" t="s">
        <v>248</v>
      </c>
      <c r="D170" s="21">
        <v>25.8</v>
      </c>
      <c r="E170" s="17">
        <f t="shared" si="2"/>
        <v>1.4116197059632303</v>
      </c>
    </row>
    <row r="171" spans="1:5" ht="13.5">
      <c r="A171" s="19">
        <v>637</v>
      </c>
      <c r="B171" s="19" t="s">
        <v>301</v>
      </c>
      <c r="D171" s="21">
        <v>24.39</v>
      </c>
      <c r="E171" s="17">
        <f t="shared" si="2"/>
        <v>1.3872118003137306</v>
      </c>
    </row>
    <row r="172" spans="1:5" ht="13.5">
      <c r="A172" s="19">
        <v>150</v>
      </c>
      <c r="B172" s="19" t="s">
        <v>353</v>
      </c>
      <c r="D172" s="21">
        <v>24.39</v>
      </c>
      <c r="E172" s="17">
        <f t="shared" si="2"/>
        <v>1.3872118003137306</v>
      </c>
    </row>
    <row r="173" spans="1:5" ht="13.5">
      <c r="A173" s="19">
        <v>849</v>
      </c>
      <c r="B173" s="19" t="s">
        <v>286</v>
      </c>
      <c r="C173" s="19" t="s">
        <v>365</v>
      </c>
      <c r="D173" s="21">
        <f>1500*0.0157</f>
        <v>23.549999999999997</v>
      </c>
      <c r="E173" s="17">
        <f t="shared" si="2"/>
        <v>1.371990911464915</v>
      </c>
    </row>
    <row r="174" spans="1:5" ht="13.5">
      <c r="A174" s="19">
        <v>159</v>
      </c>
      <c r="B174" s="19" t="s">
        <v>315</v>
      </c>
      <c r="D174" s="21">
        <v>22.5</v>
      </c>
      <c r="E174" s="17">
        <f t="shared" si="2"/>
        <v>1.3521825181113625</v>
      </c>
    </row>
    <row r="175" spans="1:5" ht="13.5">
      <c r="A175" s="19">
        <v>305</v>
      </c>
      <c r="B175" s="19" t="s">
        <v>377</v>
      </c>
      <c r="D175" s="21">
        <v>20.975</v>
      </c>
      <c r="E175" s="17">
        <f t="shared" si="2"/>
        <v>1.321701969500738</v>
      </c>
    </row>
    <row r="176" spans="1:5" ht="13.5">
      <c r="A176" s="19">
        <v>153</v>
      </c>
      <c r="B176" s="19" t="s">
        <v>295</v>
      </c>
      <c r="C176" s="19">
        <v>138</v>
      </c>
      <c r="D176" s="21">
        <f>1500*0.0137</f>
        <v>20.55</v>
      </c>
      <c r="E176" s="17">
        <f t="shared" si="2"/>
        <v>1.312811826212088</v>
      </c>
    </row>
    <row r="177" spans="1:5" ht="13.5">
      <c r="A177" s="19">
        <v>181</v>
      </c>
      <c r="B177" s="19" t="s">
        <v>290</v>
      </c>
      <c r="D177" s="21">
        <v>20.5</v>
      </c>
      <c r="E177" s="17">
        <f t="shared" si="2"/>
        <v>1.3117538610557542</v>
      </c>
    </row>
    <row r="178" spans="1:5" ht="13.5">
      <c r="A178" s="19">
        <v>833</v>
      </c>
      <c r="B178" s="19" t="s">
        <v>283</v>
      </c>
      <c r="C178" s="19" t="s">
        <v>368</v>
      </c>
      <c r="D178" s="21">
        <v>20.2</v>
      </c>
      <c r="E178" s="17">
        <f t="shared" si="2"/>
        <v>1.3053513694466237</v>
      </c>
    </row>
    <row r="179" spans="1:5" ht="13.5">
      <c r="A179" s="19">
        <v>331</v>
      </c>
      <c r="B179" s="19" t="s">
        <v>316</v>
      </c>
      <c r="D179" s="21">
        <v>18.6</v>
      </c>
      <c r="E179" s="17">
        <f t="shared" si="2"/>
        <v>1.2695129442179163</v>
      </c>
    </row>
    <row r="180" spans="1:5" ht="13.5">
      <c r="A180" s="19">
        <v>462</v>
      </c>
      <c r="B180" s="19" t="s">
        <v>342</v>
      </c>
      <c r="C180" s="19">
        <v>292</v>
      </c>
      <c r="D180" s="21">
        <v>16.8</v>
      </c>
      <c r="E180" s="17">
        <f t="shared" si="2"/>
        <v>1.2253092817258628</v>
      </c>
    </row>
    <row r="181" spans="1:5" ht="13.5">
      <c r="A181" s="19">
        <v>344</v>
      </c>
      <c r="B181" s="19" t="s">
        <v>266</v>
      </c>
      <c r="D181" s="21">
        <f>10.635/2.45*3.87</f>
        <v>16.798959183673468</v>
      </c>
      <c r="E181" s="17">
        <f t="shared" si="2"/>
        <v>1.2252823748931267</v>
      </c>
    </row>
    <row r="182" spans="1:5" ht="13.5">
      <c r="A182" s="19">
        <v>381</v>
      </c>
      <c r="B182" s="19" t="s">
        <v>265</v>
      </c>
      <c r="D182" s="21">
        <f>400*0.04</f>
        <v>16</v>
      </c>
      <c r="E182" s="17">
        <f t="shared" si="2"/>
        <v>1.2041199826559248</v>
      </c>
    </row>
    <row r="183" spans="1:5" ht="13.5">
      <c r="A183" s="19">
        <v>583</v>
      </c>
      <c r="B183" s="19" t="s">
        <v>227</v>
      </c>
      <c r="D183" s="21">
        <v>15.8</v>
      </c>
      <c r="E183" s="17">
        <f t="shared" si="2"/>
        <v>1.1986570869544226</v>
      </c>
    </row>
    <row r="184" spans="1:5" ht="13.5">
      <c r="A184" s="19">
        <v>723</v>
      </c>
      <c r="B184" s="19" t="s">
        <v>291</v>
      </c>
      <c r="D184" s="21">
        <v>15.5</v>
      </c>
      <c r="E184" s="17">
        <f t="shared" si="2"/>
        <v>1.1903316981702914</v>
      </c>
    </row>
    <row r="185" spans="1:5" ht="13.5">
      <c r="A185" s="19">
        <v>64</v>
      </c>
      <c r="B185" s="19" t="s">
        <v>327</v>
      </c>
      <c r="D185" s="21">
        <v>15.365</v>
      </c>
      <c r="E185" s="17">
        <f t="shared" si="2"/>
        <v>1.186532564592397</v>
      </c>
    </row>
    <row r="186" spans="1:5" ht="13.5">
      <c r="A186" s="19">
        <v>177</v>
      </c>
      <c r="B186" s="19" t="s">
        <v>321</v>
      </c>
      <c r="D186" s="21">
        <v>15</v>
      </c>
      <c r="E186" s="17">
        <f t="shared" si="2"/>
        <v>1.1760912590556813</v>
      </c>
    </row>
    <row r="187" spans="1:5" ht="13.5">
      <c r="A187" s="19">
        <v>759</v>
      </c>
      <c r="B187" s="19" t="s">
        <v>237</v>
      </c>
      <c r="D187" s="21">
        <v>13.6</v>
      </c>
      <c r="E187" s="17">
        <f t="shared" si="2"/>
        <v>1.1335389083702174</v>
      </c>
    </row>
    <row r="188" spans="1:5" ht="13.5">
      <c r="A188" s="19">
        <v>436</v>
      </c>
      <c r="B188" s="19" t="s">
        <v>221</v>
      </c>
      <c r="D188" s="21">
        <v>13</v>
      </c>
      <c r="E188" s="17">
        <f t="shared" si="2"/>
        <v>1.1139433523068367</v>
      </c>
    </row>
    <row r="189" spans="1:5" ht="13.5">
      <c r="A189" s="19">
        <v>214</v>
      </c>
      <c r="B189" s="19" t="s">
        <v>271</v>
      </c>
      <c r="C189" s="19">
        <v>45</v>
      </c>
      <c r="D189" s="21">
        <f>448*0.028</f>
        <v>12.544</v>
      </c>
      <c r="E189" s="17">
        <f t="shared" si="2"/>
        <v>1.0984360453403632</v>
      </c>
    </row>
    <row r="190" spans="1:5" ht="13.5">
      <c r="A190" s="19">
        <v>818</v>
      </c>
      <c r="B190" s="19" t="s">
        <v>371</v>
      </c>
      <c r="D190" s="21">
        <v>11.9</v>
      </c>
      <c r="E190" s="17">
        <f t="shared" si="2"/>
        <v>1.0755469613925308</v>
      </c>
    </row>
    <row r="191" spans="1:5" ht="13.5">
      <c r="A191" s="19">
        <v>538</v>
      </c>
      <c r="B191" s="19" t="s">
        <v>288</v>
      </c>
      <c r="D191" s="21">
        <v>11.7</v>
      </c>
      <c r="E191" s="17">
        <f t="shared" si="2"/>
        <v>1.0681858617461617</v>
      </c>
    </row>
    <row r="192" spans="1:5" ht="13.5">
      <c r="A192" s="19">
        <v>330</v>
      </c>
      <c r="B192" s="19" t="s">
        <v>309</v>
      </c>
      <c r="D192" s="21">
        <v>11.5</v>
      </c>
      <c r="E192" s="17">
        <f t="shared" si="2"/>
        <v>1.0606978403536116</v>
      </c>
    </row>
    <row r="193" spans="1:5" ht="13.5">
      <c r="A193" s="19">
        <v>170</v>
      </c>
      <c r="B193" s="19" t="s">
        <v>372</v>
      </c>
      <c r="C193" s="19">
        <v>300</v>
      </c>
      <c r="D193" s="21">
        <v>11</v>
      </c>
      <c r="E193" s="17">
        <f t="shared" si="2"/>
        <v>1.0413926851582251</v>
      </c>
    </row>
    <row r="194" spans="1:5" ht="13.5">
      <c r="A194" s="19">
        <v>289</v>
      </c>
      <c r="B194" s="19" t="s">
        <v>336</v>
      </c>
      <c r="C194" s="19">
        <v>266</v>
      </c>
      <c r="D194" s="21">
        <v>10.412</v>
      </c>
      <c r="E194" s="17">
        <f aca="true" t="shared" si="3" ref="E194:E230">LOG(D194)</f>
        <v>1.017534159437198</v>
      </c>
    </row>
    <row r="195" spans="1:5" ht="13.5">
      <c r="A195" s="19">
        <v>434</v>
      </c>
      <c r="B195" s="19" t="s">
        <v>277</v>
      </c>
      <c r="D195" s="21">
        <f>500*0.019</f>
        <v>9.5</v>
      </c>
      <c r="E195" s="16">
        <f t="shared" si="3"/>
        <v>0.9777236052888477</v>
      </c>
    </row>
    <row r="196" spans="1:5" ht="13.5">
      <c r="A196" s="19">
        <v>449</v>
      </c>
      <c r="B196" s="19" t="s">
        <v>397</v>
      </c>
      <c r="D196" s="21">
        <v>9.01</v>
      </c>
      <c r="E196" s="16">
        <f t="shared" si="3"/>
        <v>0.9547247909790629</v>
      </c>
    </row>
    <row r="197" spans="1:5" ht="13.5">
      <c r="A197" s="19">
        <v>80</v>
      </c>
      <c r="B197" s="19" t="s">
        <v>313</v>
      </c>
      <c r="D197" s="21">
        <v>8.97</v>
      </c>
      <c r="E197" s="16">
        <f t="shared" si="3"/>
        <v>0.9527924430440922</v>
      </c>
    </row>
    <row r="198" spans="1:5" ht="13.5">
      <c r="A198" s="19">
        <v>288</v>
      </c>
      <c r="B198" s="19" t="s">
        <v>323</v>
      </c>
      <c r="D198" s="21">
        <v>7.53</v>
      </c>
      <c r="E198" s="16">
        <f t="shared" si="3"/>
        <v>0.8767949762007006</v>
      </c>
    </row>
    <row r="199" spans="1:5" ht="13.5">
      <c r="A199" s="19">
        <v>16</v>
      </c>
      <c r="B199" s="19" t="s">
        <v>373</v>
      </c>
      <c r="D199" s="21">
        <v>7.3</v>
      </c>
      <c r="E199" s="16">
        <f t="shared" si="3"/>
        <v>0.8633228601204559</v>
      </c>
    </row>
    <row r="200" spans="1:5" ht="13.5">
      <c r="A200" s="19">
        <v>620</v>
      </c>
      <c r="B200" s="19" t="s">
        <v>239</v>
      </c>
      <c r="D200" s="21">
        <v>7.1</v>
      </c>
      <c r="E200" s="16">
        <f t="shared" si="3"/>
        <v>0.8512583487190752</v>
      </c>
    </row>
    <row r="201" spans="1:5" ht="13.5">
      <c r="A201" s="19">
        <v>33</v>
      </c>
      <c r="B201" s="19" t="s">
        <v>394</v>
      </c>
      <c r="D201" s="21">
        <v>6.8</v>
      </c>
      <c r="E201" s="16">
        <f t="shared" si="3"/>
        <v>0.8325089127062363</v>
      </c>
    </row>
    <row r="202" spans="1:5" ht="13.5">
      <c r="A202" s="19">
        <v>440</v>
      </c>
      <c r="B202" s="19" t="s">
        <v>343</v>
      </c>
      <c r="D202" s="21">
        <f>680*0.008</f>
        <v>5.44</v>
      </c>
      <c r="E202" s="16">
        <f t="shared" si="3"/>
        <v>0.7355988996981799</v>
      </c>
    </row>
    <row r="203" spans="1:5" ht="13.5">
      <c r="A203" s="19">
        <v>63</v>
      </c>
      <c r="B203" s="19" t="s">
        <v>399</v>
      </c>
      <c r="D203" s="21">
        <v>5</v>
      </c>
      <c r="E203" s="16">
        <f t="shared" si="3"/>
        <v>0.6989700043360189</v>
      </c>
    </row>
    <row r="204" spans="1:5" ht="13.5">
      <c r="A204" s="19">
        <v>550</v>
      </c>
      <c r="B204" s="19" t="s">
        <v>385</v>
      </c>
      <c r="D204" s="21">
        <f>5.86/0.695*0.37</f>
        <v>3.1197122302158276</v>
      </c>
      <c r="E204" s="16">
        <f t="shared" si="3"/>
        <v>0.4941145354949718</v>
      </c>
    </row>
    <row r="205" spans="1:5" ht="13.5">
      <c r="A205" s="19">
        <v>829</v>
      </c>
      <c r="B205" s="19" t="s">
        <v>325</v>
      </c>
      <c r="D205" s="21">
        <v>3</v>
      </c>
      <c r="E205" s="16">
        <f t="shared" si="3"/>
        <v>0.47712125471966244</v>
      </c>
    </row>
    <row r="206" spans="1:5" ht="13.5">
      <c r="A206" s="19">
        <v>752</v>
      </c>
      <c r="B206" s="19" t="s">
        <v>328</v>
      </c>
      <c r="D206" s="21">
        <v>2.9</v>
      </c>
      <c r="E206" s="16">
        <f t="shared" si="3"/>
        <v>0.4623979978989561</v>
      </c>
    </row>
    <row r="207" spans="1:5" ht="13.5">
      <c r="A207" s="19">
        <v>584</v>
      </c>
      <c r="B207" s="19" t="s">
        <v>349</v>
      </c>
      <c r="D207" s="21">
        <v>2.9</v>
      </c>
      <c r="E207" s="16">
        <f t="shared" si="3"/>
        <v>0.4623979978989561</v>
      </c>
    </row>
    <row r="208" spans="1:5" ht="13.5">
      <c r="A208" s="19">
        <v>556</v>
      </c>
      <c r="B208" s="19" t="s">
        <v>177</v>
      </c>
      <c r="D208" s="21">
        <v>2.6</v>
      </c>
      <c r="E208" s="16">
        <f t="shared" si="3"/>
        <v>0.414973347970818</v>
      </c>
    </row>
    <row r="209" spans="1:5" ht="13.5">
      <c r="A209" s="19">
        <v>15</v>
      </c>
      <c r="B209" s="19" t="s">
        <v>383</v>
      </c>
      <c r="D209" s="21">
        <v>2.4</v>
      </c>
      <c r="E209" s="16">
        <f t="shared" si="3"/>
        <v>0.38021124171160603</v>
      </c>
    </row>
    <row r="210" spans="1:5" ht="13.5">
      <c r="A210" s="19">
        <v>379</v>
      </c>
      <c r="B210" s="19" t="s">
        <v>387</v>
      </c>
      <c r="D210" s="21">
        <v>2.1</v>
      </c>
      <c r="E210" s="16">
        <f t="shared" si="3"/>
        <v>0.3222192947339193</v>
      </c>
    </row>
    <row r="211" spans="1:5" ht="13.5">
      <c r="A211" s="19">
        <v>293</v>
      </c>
      <c r="B211" s="19" t="s">
        <v>376</v>
      </c>
      <c r="D211" s="21">
        <v>2</v>
      </c>
      <c r="E211" s="16">
        <f t="shared" si="3"/>
        <v>0.3010299956639812</v>
      </c>
    </row>
    <row r="212" spans="1:5" ht="13.5">
      <c r="A212" s="19">
        <v>834</v>
      </c>
      <c r="B212" s="19" t="s">
        <v>374</v>
      </c>
      <c r="D212" s="21">
        <v>1.78</v>
      </c>
      <c r="E212" s="16">
        <f t="shared" si="3"/>
        <v>0.250420002308894</v>
      </c>
    </row>
    <row r="213" spans="1:5" ht="13.5">
      <c r="A213" s="19">
        <v>853</v>
      </c>
      <c r="B213" s="19" t="s">
        <v>379</v>
      </c>
      <c r="D213" s="21">
        <v>1.58</v>
      </c>
      <c r="E213" s="16">
        <f t="shared" si="3"/>
        <v>0.19865708695442263</v>
      </c>
    </row>
    <row r="214" spans="1:5" ht="13.5">
      <c r="A214" s="19">
        <v>158</v>
      </c>
      <c r="B214" s="19" t="s">
        <v>341</v>
      </c>
      <c r="D214" s="21">
        <v>1.4</v>
      </c>
      <c r="E214" s="16">
        <f t="shared" si="3"/>
        <v>0.146128035678238</v>
      </c>
    </row>
    <row r="215" spans="1:5" ht="13.5">
      <c r="A215" s="19">
        <v>842</v>
      </c>
      <c r="B215" s="19" t="s">
        <v>310</v>
      </c>
      <c r="D215" s="21">
        <v>1.366</v>
      </c>
      <c r="E215" s="16">
        <f t="shared" si="3"/>
        <v>0.1354506993455138</v>
      </c>
    </row>
    <row r="216" spans="1:5" ht="13.5">
      <c r="A216" s="19">
        <v>845</v>
      </c>
      <c r="B216" s="19" t="s">
        <v>320</v>
      </c>
      <c r="D216" s="21">
        <v>1.2</v>
      </c>
      <c r="E216" s="16">
        <f t="shared" si="3"/>
        <v>0.07918124604762482</v>
      </c>
    </row>
    <row r="217" spans="1:5" ht="13.5">
      <c r="A217" s="19">
        <v>776</v>
      </c>
      <c r="B217" s="19" t="s">
        <v>272</v>
      </c>
      <c r="D217" s="21">
        <v>1.036</v>
      </c>
      <c r="E217" s="16">
        <f t="shared" si="3"/>
        <v>0.015359755409214231</v>
      </c>
    </row>
    <row r="218" spans="1:5" ht="13.5">
      <c r="A218" s="19">
        <v>788</v>
      </c>
      <c r="B218" s="19" t="s">
        <v>303</v>
      </c>
      <c r="D218" s="21">
        <v>0.77</v>
      </c>
      <c r="E218" s="16">
        <f t="shared" si="3"/>
        <v>-0.11350927482751812</v>
      </c>
    </row>
    <row r="219" spans="1:5" ht="13.5">
      <c r="A219" s="19">
        <v>555</v>
      </c>
      <c r="B219" s="19" t="s">
        <v>293</v>
      </c>
      <c r="D219" s="21">
        <v>0.6</v>
      </c>
      <c r="E219" s="16">
        <f t="shared" si="3"/>
        <v>-0.2218487496163564</v>
      </c>
    </row>
    <row r="220" spans="1:5" ht="13.5">
      <c r="A220" s="19">
        <v>585</v>
      </c>
      <c r="B220" s="19" t="s">
        <v>235</v>
      </c>
      <c r="D220" s="21">
        <v>0.5</v>
      </c>
      <c r="E220" s="16">
        <f t="shared" si="3"/>
        <v>-0.3010299956639812</v>
      </c>
    </row>
    <row r="221" spans="1:5" ht="13.5">
      <c r="A221" s="19">
        <v>405</v>
      </c>
      <c r="B221" s="19" t="s">
        <v>335</v>
      </c>
      <c r="D221" s="21">
        <v>0.468</v>
      </c>
      <c r="E221" s="16">
        <f t="shared" si="3"/>
        <v>-0.32975414692587596</v>
      </c>
    </row>
    <row r="222" spans="1:5" ht="13.5">
      <c r="A222" s="19">
        <v>783</v>
      </c>
      <c r="B222" s="19" t="s">
        <v>197</v>
      </c>
      <c r="D222" s="21">
        <v>0.34</v>
      </c>
      <c r="E222" s="16">
        <f t="shared" si="3"/>
        <v>-0.46852108295774486</v>
      </c>
    </row>
    <row r="223" spans="1:5" ht="13.5">
      <c r="A223" s="19">
        <v>775</v>
      </c>
      <c r="B223" s="19" t="s">
        <v>292</v>
      </c>
      <c r="D223" s="21">
        <v>0.284</v>
      </c>
      <c r="E223" s="16">
        <f t="shared" si="3"/>
        <v>-0.5466816599529624</v>
      </c>
    </row>
    <row r="224" spans="1:5" ht="13.5">
      <c r="A224" s="19">
        <v>791</v>
      </c>
      <c r="B224" s="19" t="s">
        <v>344</v>
      </c>
      <c r="D224" s="21">
        <v>0.12</v>
      </c>
      <c r="E224" s="16">
        <f t="shared" si="3"/>
        <v>-0.9208187539523752</v>
      </c>
    </row>
    <row r="225" spans="1:5" ht="13.5">
      <c r="A225" s="19">
        <v>784</v>
      </c>
      <c r="B225" s="19" t="s">
        <v>317</v>
      </c>
      <c r="D225" s="21">
        <v>0.11</v>
      </c>
      <c r="E225" s="16">
        <f t="shared" si="3"/>
        <v>-0.958607314841775</v>
      </c>
    </row>
    <row r="226" spans="1:5" ht="13.5">
      <c r="A226" s="19">
        <v>792</v>
      </c>
      <c r="B226" s="19" t="s">
        <v>369</v>
      </c>
      <c r="D226" s="21">
        <v>0.09</v>
      </c>
      <c r="E226" s="16">
        <f t="shared" si="3"/>
        <v>-1.0457574905606752</v>
      </c>
    </row>
    <row r="227" spans="1:5" ht="13.5">
      <c r="A227" s="19">
        <v>848</v>
      </c>
      <c r="B227" s="19" t="s">
        <v>358</v>
      </c>
      <c r="D227" s="21">
        <v>0.06</v>
      </c>
      <c r="E227" s="16">
        <f t="shared" si="3"/>
        <v>-1.2218487496163564</v>
      </c>
    </row>
    <row r="228" spans="1:5" ht="13.5">
      <c r="A228" s="19">
        <v>793</v>
      </c>
      <c r="B228" s="19" t="s">
        <v>348</v>
      </c>
      <c r="D228" s="21">
        <v>0.04</v>
      </c>
      <c r="E228" s="16">
        <f t="shared" si="3"/>
        <v>-1.3979400086720375</v>
      </c>
    </row>
    <row r="229" spans="1:5" ht="13.5">
      <c r="A229" s="19">
        <v>789</v>
      </c>
      <c r="B229" s="19" t="s">
        <v>329</v>
      </c>
      <c r="D229" s="21">
        <v>0.01</v>
      </c>
      <c r="E229" s="16">
        <f t="shared" si="3"/>
        <v>-2</v>
      </c>
    </row>
    <row r="230" spans="1:5" ht="13.5">
      <c r="A230" s="19">
        <v>794</v>
      </c>
      <c r="B230" s="19" t="s">
        <v>370</v>
      </c>
      <c r="D230" s="21">
        <v>0.01</v>
      </c>
      <c r="E230" s="16">
        <f t="shared" si="3"/>
        <v>-2</v>
      </c>
    </row>
    <row r="232" spans="1:2" ht="13.5">
      <c r="A232" s="19" t="s">
        <v>250</v>
      </c>
      <c r="B232" s="20"/>
    </row>
    <row r="233" ht="13.5">
      <c r="A233" s="19" t="s">
        <v>251</v>
      </c>
    </row>
    <row r="234" ht="13.5">
      <c r="A234" s="19" t="s">
        <v>252</v>
      </c>
    </row>
    <row r="235" ht="13.5">
      <c r="A235" s="19" t="s">
        <v>253</v>
      </c>
    </row>
    <row r="236" ht="13.5">
      <c r="A236" s="19" t="s">
        <v>254</v>
      </c>
    </row>
    <row r="237" ht="13.5">
      <c r="A237" s="19" t="s">
        <v>255</v>
      </c>
    </row>
    <row r="238" ht="13.5">
      <c r="A238" s="19" t="s">
        <v>256</v>
      </c>
    </row>
    <row r="239" ht="13.5">
      <c r="A239" s="19" t="s">
        <v>151</v>
      </c>
    </row>
    <row r="240" ht="13.5">
      <c r="A240" s="19" t="s">
        <v>152</v>
      </c>
    </row>
    <row r="241" ht="13.5">
      <c r="A241" s="19" t="s">
        <v>257</v>
      </c>
    </row>
    <row r="242" ht="13.5">
      <c r="A242" s="19" t="s">
        <v>258</v>
      </c>
    </row>
    <row r="243" spans="1:3" ht="13.5">
      <c r="A243" s="17"/>
      <c r="B243" s="17"/>
      <c r="C243" s="17"/>
    </row>
    <row r="244" spans="1:3" ht="13.5">
      <c r="A244" s="17"/>
      <c r="B244" s="17"/>
      <c r="C244" s="17"/>
    </row>
    <row r="245" spans="1:3" ht="13.5">
      <c r="A245" s="17"/>
      <c r="B245" s="17"/>
      <c r="C245" s="17"/>
    </row>
    <row r="246" spans="1:3" ht="13.5">
      <c r="A246" s="17"/>
      <c r="B246" s="17"/>
      <c r="C246" s="17"/>
    </row>
    <row r="247" spans="1:3" ht="13.5">
      <c r="A247" s="17"/>
      <c r="B247" s="17"/>
      <c r="C247" s="17"/>
    </row>
    <row r="248" spans="1:3" ht="13.5">
      <c r="A248" s="17"/>
      <c r="B248" s="17"/>
      <c r="C248" s="17"/>
    </row>
    <row r="249" spans="1:3" ht="13.5">
      <c r="A249" s="17"/>
      <c r="B249" s="17"/>
      <c r="C249" s="17"/>
    </row>
    <row r="250" spans="1:3" ht="13.5">
      <c r="A250" s="17"/>
      <c r="B250" s="17"/>
      <c r="C250" s="17"/>
    </row>
    <row r="251" spans="1:3" ht="13.5">
      <c r="A251" s="17"/>
      <c r="B251" s="17"/>
      <c r="C251" s="17"/>
    </row>
    <row r="252" spans="1:3" ht="13.5">
      <c r="A252" s="17"/>
      <c r="B252" s="17"/>
      <c r="C252" s="17"/>
    </row>
    <row r="253" spans="1:3" ht="13.5">
      <c r="A253" s="17"/>
      <c r="B253" s="17"/>
      <c r="C253" s="17"/>
    </row>
    <row r="254" spans="1:3" ht="13.5">
      <c r="A254" s="17"/>
      <c r="B254" s="17"/>
      <c r="C254" s="17"/>
    </row>
    <row r="255" spans="1:3" ht="13.5">
      <c r="A255" s="17"/>
      <c r="B255" s="17"/>
      <c r="C255" s="17"/>
    </row>
    <row r="256" spans="1:3" ht="13.5">
      <c r="A256" s="23"/>
      <c r="B256" s="17"/>
      <c r="C256" s="17"/>
    </row>
    <row r="257" s="17" customFormat="1" ht="13.5">
      <c r="D257" s="22"/>
    </row>
    <row r="258" s="17" customFormat="1" ht="13.5">
      <c r="D258" s="22"/>
    </row>
    <row r="259" s="17" customFormat="1" ht="13.5">
      <c r="D259" s="22"/>
    </row>
    <row r="260" s="17" customFormat="1" ht="13.5">
      <c r="D260" s="22"/>
    </row>
    <row r="261" s="17" customFormat="1" ht="13.5">
      <c r="D261" s="22"/>
    </row>
    <row r="262" s="17" customFormat="1" ht="13.5">
      <c r="D262" s="22"/>
    </row>
    <row r="263" s="17" customFormat="1" ht="13.5">
      <c r="D263" s="22"/>
    </row>
    <row r="264" s="17" customFormat="1" ht="13.5">
      <c r="D264" s="22"/>
    </row>
    <row r="265" s="17" customFormat="1" ht="13.5">
      <c r="D265" s="22"/>
    </row>
    <row r="336" ht="13.5">
      <c r="D336" s="17"/>
    </row>
    <row r="337" ht="13.5">
      <c r="D337" s="17"/>
    </row>
    <row r="338" ht="13.5">
      <c r="D338" s="17"/>
    </row>
    <row r="339" spans="1:4" ht="13.5">
      <c r="A339" s="17"/>
      <c r="D339" s="17"/>
    </row>
    <row r="340" spans="1:4" ht="13.5">
      <c r="A340" s="17"/>
      <c r="D340" s="17"/>
    </row>
    <row r="341" spans="1:4" ht="13.5">
      <c r="A341" s="17"/>
      <c r="D341" s="17"/>
    </row>
    <row r="342" spans="1:4" ht="13.5">
      <c r="A342" s="17"/>
      <c r="D342" s="17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 '93 Original data</dc:title>
  <dc:subject/>
  <dc:creator>T.Shoji</dc:creator>
  <cp:keywords/>
  <dc:description/>
  <cp:lastModifiedBy>T.Shoji</cp:lastModifiedBy>
  <cp:lastPrinted>2006-02-17T22:31:23Z</cp:lastPrinted>
  <dcterms:created xsi:type="dcterms:W3CDTF">1997-01-23T03:01:03Z</dcterms:created>
  <dcterms:modified xsi:type="dcterms:W3CDTF">2006-08-10T06:26:22Z</dcterms:modified>
  <cp:category/>
  <cp:version/>
  <cp:contentType/>
  <cp:contentStatus/>
</cp:coreProperties>
</file>